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723" activeTab="2"/>
  </bookViews>
  <sheets>
    <sheet name="公共预算表" sheetId="2" r:id="rId1"/>
    <sheet name="政府性基金表" sheetId="3" r:id="rId2"/>
    <sheet name="国有资本预算表" sheetId="4" r:id="rId3"/>
  </sheets>
  <definedNames>
    <definedName name="_xlnm._FilterDatabase" localSheetId="0" hidden="1">公共预算表!$A$133:$H$206</definedName>
    <definedName name="_xlnm._FilterDatabase" localSheetId="2" hidden="1">国有资本预算表!$A$9:$H$10</definedName>
    <definedName name="_xlnm._FilterDatabase" localSheetId="1" hidden="1">政府性基金表!$A$9:$H$13</definedName>
    <definedName name="_xlnm.Print_Area" localSheetId="0">公共预算表!$A$1:$I$208</definedName>
    <definedName name="_xlnm.Print_Area" localSheetId="2">国有资本预算表!$A$1:$I$13</definedName>
    <definedName name="_xlnm.Print_Area" localSheetId="1">政府性基金表!$A$1:$I$17</definedName>
    <definedName name="_xlnm.Print_Titles" localSheetId="0">公共预算表!$1:$6</definedName>
    <definedName name="_xlnm.Print_Titles" localSheetId="2">国有资本预算表!$1:$7</definedName>
    <definedName name="_xlnm.Print_Titles" localSheetId="1">政府性基金表!$1:$7</definedName>
  </definedNames>
  <calcPr calcId="144525"/>
</workbook>
</file>

<file path=xl/sharedStrings.xml><?xml version="1.0" encoding="utf-8"?>
<sst xmlns="http://schemas.openxmlformats.org/spreadsheetml/2006/main" count="1021" uniqueCount="443">
  <si>
    <t>2017年宁东基地公共财政预算项目表</t>
  </si>
  <si>
    <t>2017年宁东管委会支出预算表</t>
  </si>
  <si>
    <t>科目编码</t>
  </si>
  <si>
    <t>单位及科目名称</t>
  </si>
  <si>
    <t>项目内容</t>
  </si>
  <si>
    <r>
      <rPr>
        <b/>
        <sz val="10"/>
        <color indexed="8"/>
        <rFont val="宋体"/>
        <charset val="134"/>
      </rPr>
      <t>2</t>
    </r>
    <r>
      <rPr>
        <b/>
        <sz val="10"/>
        <color indexed="8"/>
        <rFont val="宋体"/>
        <charset val="134"/>
      </rPr>
      <t>016年预算数</t>
    </r>
  </si>
  <si>
    <t>2016年11月底预算执行数</t>
  </si>
  <si>
    <t>2017年公共预算</t>
  </si>
  <si>
    <t>备注</t>
  </si>
  <si>
    <t>类</t>
  </si>
  <si>
    <t>款</t>
  </si>
  <si>
    <t>项</t>
  </si>
  <si>
    <t>合计</t>
  </si>
  <si>
    <t>一、基本支出</t>
  </si>
  <si>
    <t>1、在职人员工资福利支出</t>
  </si>
  <si>
    <t>管委会及所属单位在职人员基本工资津补贴、绩效工资、创城奖、考核奖、未休假期补助及五险一金合计8877万元，其中：管委会2023万元，宁东镇1108万元，社区卫生服务中心281万元，宁东医院1199万元，宁东中学1159万元，宁东一小1010万元，宁东二小1302万元，宁东三小426万元，宁东四小166万元,,宁东市容中心18万，宁东镇2015年绩效工资129万元。</t>
  </si>
  <si>
    <t>宁东医院1198.66，                  宁东镇1108万元</t>
  </si>
  <si>
    <t>2、其他人员工资福利支出</t>
  </si>
  <si>
    <t>管委会及所属单位(不含消防、公安等非预算单位)聘用人员基本工资五险一金合计1153万元，其中：办公室13人82万元，政务中心18人170万元，环境监测站1人8万元，宁东镇宁东镇聘用17人113万元，市容中心82人649万元，宁东国地税绩效工资预计131万元。</t>
  </si>
  <si>
    <t>2、公用经费</t>
  </si>
  <si>
    <t>包括管委会、宁东镇和事业单位公用经费合计650万元，其中：1.管委会办公室85万元，管委会各部门68万元，市容中心36万元，宁东镇62万元，社区卫生服务中心18万元；2.教育系统生均公用经费314万元，其中：宁东中学131万元，宁东一小73万元，宁东二小85万元，宁东三小17万元，宁东四小8万元。</t>
  </si>
  <si>
    <t>宁东镇基本支出列56万，应拨付6万。</t>
  </si>
  <si>
    <t>重复计算政务服务中心和环境监测站21万</t>
  </si>
  <si>
    <t>二、项目支出</t>
  </si>
  <si>
    <t>（一）部门专项</t>
  </si>
  <si>
    <t xml:space="preserve"> 宁东管委会办公室</t>
  </si>
  <si>
    <t>201</t>
  </si>
  <si>
    <t>03</t>
  </si>
  <si>
    <t>99</t>
  </si>
  <si>
    <t>1.因公出国经费</t>
  </si>
  <si>
    <t>因公出国安排经费</t>
  </si>
  <si>
    <t>2.工会经费</t>
  </si>
  <si>
    <t>按工资总额的2%安排</t>
  </si>
  <si>
    <t>3.公务接待费</t>
  </si>
  <si>
    <t>4.通勤车</t>
  </si>
  <si>
    <t>用于支付管委会职工通勤车费用，5万元*12,计划安排50万元。</t>
  </si>
  <si>
    <t>5.公务用车运行维护费</t>
  </si>
  <si>
    <t>管委会现有公务车5辆，5*3万，计划安排15万元。</t>
  </si>
  <si>
    <t>6.干部职工体检费</t>
  </si>
  <si>
    <t>2015年底80人+聘用人员预算12万元标准；现92人+聘用人员13.5万，计划安排12万元。</t>
  </si>
  <si>
    <t>7.管委会人员伙食补助</t>
  </si>
  <si>
    <t>管委会办公人员伙食补助，2016年为90万元。</t>
  </si>
  <si>
    <t>8.法律服务费用</t>
  </si>
  <si>
    <t>包括法律顾问费用、律师代理诉讼案件费用等，2016年尾款+2017年合同款。</t>
  </si>
  <si>
    <t>9.保密工作经费</t>
  </si>
  <si>
    <t>主要用于保密办公设备购置</t>
  </si>
  <si>
    <t>10.信息化建设费用</t>
  </si>
  <si>
    <t>1.办公电脑软件正版化经费100万元（270*0.49）；2.网络租赁费200万元</t>
  </si>
  <si>
    <t>11.视频会议室建设费用</t>
  </si>
  <si>
    <t xml:space="preserve"> 宁东管委会党群工作部</t>
  </si>
  <si>
    <t>205</t>
  </si>
  <si>
    <t>08</t>
  </si>
  <si>
    <t>1.培训费</t>
  </si>
  <si>
    <t>包括自治区党委组织部组织外出培训、基层党组织书记脱产轮训及入党积极分子（党务工作者）培训费</t>
  </si>
  <si>
    <t>31</t>
  </si>
  <si>
    <t>05</t>
  </si>
  <si>
    <t>2.党群活动经费</t>
  </si>
  <si>
    <t>每年组织开展党的知识竞赛、党员文化体育活动（如：篮球赛、运动会等）等经费，按照2016年党群开展活动的情况，约需经费10万元</t>
  </si>
  <si>
    <t>32</t>
  </si>
  <si>
    <t>3.非公党建阵地建设补助</t>
  </si>
  <si>
    <t>关于印发《宁东基地党工委加强和改进宁东基地非公企业党的建设工作实施意见（试行）》的通知（宁东党办〔2016〕32号）规定，“对新组建党组织并建成党员活动室的，管委会财政给予5000-10000元的一次性补助”。（按20个考虑）</t>
  </si>
  <si>
    <t>-</t>
  </si>
  <si>
    <t>4.党建工作指导员补助费</t>
  </si>
  <si>
    <t>关于印发《宁东基地党工委加强和改进宁东基地非公企业党的建设工作实施意见（试行）》的通知（宁东党办〔2016〕32号）（30人、人均月补助400元）。</t>
  </si>
  <si>
    <t>5.宁东党群活动服务中心装修（党群部）</t>
  </si>
  <si>
    <t>委务会议纪要（2016•第 12 次）（已招标，按照招标价预算75%）</t>
  </si>
  <si>
    <t>6.党建工作示范点补助经费</t>
  </si>
  <si>
    <t>按照基层组织建设的相关规定，为加强基层阵地建设，拟于2017年对中心区、梅苑新建社区配置党员活动、教育设施。</t>
  </si>
  <si>
    <t xml:space="preserve"> 宁东管委会战略规划局</t>
  </si>
  <si>
    <t>04</t>
  </si>
  <si>
    <t>1.宁东发展战略规划业务经费</t>
  </si>
  <si>
    <t>根据工作要求开展相关战略研究、规划编制、评审、印刷等工作</t>
  </si>
  <si>
    <t xml:space="preserve"> 宁东管委会综合执法局</t>
  </si>
  <si>
    <t>212</t>
  </si>
  <si>
    <t>01</t>
  </si>
  <si>
    <t>1.执法专项工作经费</t>
  </si>
  <si>
    <t>1.用于执法工作的教育、培训、宣传、听证、军事化训练、劳动监察、文化执法等；2.文化市场再现监测；3.执法装备、车辆及办公设备购置；4.强制拆迁产生的机械、人工费用。</t>
  </si>
  <si>
    <t xml:space="preserve"> 宁东管委会循环经济研究院</t>
  </si>
  <si>
    <t>206</t>
  </si>
  <si>
    <t>1.与高校、科研院所、企业合作交流费用</t>
  </si>
  <si>
    <r>
      <rPr>
        <sz val="11"/>
        <color indexed="8"/>
        <rFont val="宋体"/>
        <charset val="134"/>
      </rPr>
      <t>1.</t>
    </r>
    <r>
      <rPr>
        <sz val="11"/>
        <rFont val="宋体"/>
        <charset val="134"/>
      </rPr>
      <t>邀请外部专家等到宁东基地作技术推介、讲座、论证等；2.赴科研院所、企业考察交流合作</t>
    </r>
  </si>
  <si>
    <t xml:space="preserve"> 宁东管委会经济发展局</t>
  </si>
  <si>
    <t>1.宁东基地统计工作经费</t>
  </si>
  <si>
    <t>开展宁东基地经济调查、工业、能源和固定资产投资统计工作经费</t>
  </si>
  <si>
    <t xml:space="preserve"> 宁东管委会规划建设土地局</t>
  </si>
  <si>
    <t>06</t>
  </si>
  <si>
    <t>1.规划建设土地专项工作经费</t>
  </si>
  <si>
    <t>建设规划土地资源管理等业务的考察、培训、交流及学习等工作经费</t>
  </si>
  <si>
    <t>2.宁东基地形象LOGO塔采购尾款</t>
  </si>
  <si>
    <t>工程项目尾款，质量保证金</t>
  </si>
  <si>
    <t>3.质监站项目交工验收检测费</t>
  </si>
  <si>
    <t>用于质监站日常项目交工验收、竣工备案工作经费</t>
  </si>
  <si>
    <t xml:space="preserve"> 宁东管委会社会事务局</t>
  </si>
  <si>
    <t>208</t>
  </si>
  <si>
    <t>1.慰问经费</t>
  </si>
  <si>
    <t>用于春节、劳动节、“七一”、开斋、古尔邦、教师节、国庆节等慰问</t>
  </si>
  <si>
    <t>2.农民工工资应急救助</t>
  </si>
  <si>
    <t>设立农民工工资应急救助金，专项管理。</t>
  </si>
  <si>
    <t>09</t>
  </si>
  <si>
    <t>3.2015年宁东中小学维修改造项目监理费</t>
  </si>
  <si>
    <t>2015年宁东中小学维修工程项目总投资603.67万元，通过竞争性谈判方式确定宁夏城乡工程监理咨询有限工作作为监理单位，目前项目已完工，计划安排90%监理费6.95万元。</t>
  </si>
  <si>
    <t>4.社会治理经费</t>
  </si>
  <si>
    <t>主要用于组织、协调自治区各厅局的调研、督导、检查等工作。</t>
  </si>
  <si>
    <t>5.公共卫生运行经费</t>
  </si>
  <si>
    <t>1.公共卫生中心安装围墙、绿化等配套工程建设；2.为公共卫生中心配备卫生监督快速检测设备；3.《自治区财政厅、卫生厅关于印发〈宁夏基本公共卫生服务项目实施方案〉的通知》用于基本公共卫生服务项目地方配套资金。</t>
  </si>
  <si>
    <t xml:space="preserve"> 宁东管委会财政审计局</t>
  </si>
  <si>
    <t>1.审计工作经费</t>
  </si>
  <si>
    <t>对管委会所属部门、单位、企业开展预算执行、财务收支及专项资金审计费用</t>
  </si>
  <si>
    <t xml:space="preserve"> 宁东管委会环境保护局</t>
  </si>
  <si>
    <t>211</t>
  </si>
  <si>
    <t>1.宁东环境保护条例</t>
  </si>
  <si>
    <r>
      <rPr>
        <sz val="11"/>
        <color indexed="8"/>
        <rFont val="宋体"/>
        <charset val="134"/>
      </rPr>
      <t>按照自治区人民政府办公厅关于印发宁东基地2015年-2022年环保行动计划的通知（宁政办发〔2015〕87号）、关于印发《宁东基地2015年-2022年环保行动实施方案》的通知（宁东管办〔2015〕66号）要求，健全环境保护制度，制定环境保护条例，环保局通过政府采购招标，中标金额48万元，已支付15万元，还需支付33</t>
    </r>
    <r>
      <rPr>
        <sz val="11"/>
        <rFont val="宋体"/>
        <charset val="134"/>
      </rPr>
      <t>万元，现条例正在自治区人大审核。</t>
    </r>
  </si>
  <si>
    <t>2.煤化工主要污染物排放执行标准</t>
  </si>
  <si>
    <r>
      <rPr>
        <sz val="11"/>
        <color indexed="8"/>
        <rFont val="宋体"/>
        <charset val="134"/>
      </rPr>
      <t>按照自治区人民政府办公厅关于印发宁东基地2015年-2022年环保行动计划的通知（宁政办发〔2015〕87号）、关于印发《宁东基地2015年-2022年环保行动实施方案》的通知（宁东管办〔2015〕66号）要求，制定宁东基地煤化工主要污染物排放执行标准。环保局通过政府采购招标，中标金额54万元，已支付32万元，还需支付22</t>
    </r>
    <r>
      <rPr>
        <sz val="11"/>
        <rFont val="宋体"/>
        <charset val="134"/>
      </rPr>
      <t>万元。</t>
    </r>
  </si>
  <si>
    <t>3.宁东基地核心区投产项目环境保护后评估</t>
  </si>
  <si>
    <r>
      <rPr>
        <sz val="11"/>
        <color indexed="8"/>
        <rFont val="宋体"/>
        <charset val="134"/>
      </rPr>
      <t>按照委务会议纪要（2014·第2次）要求，列入《宁东基地2013-2014年环保行动实施方案》，对宁东基地核心区煤化工、电力、新材料、煤矿等行业进行环境影响后评估。环保局通过政府采购招标，中标金额494.16万元，已支付396万元，还需支付98.16</t>
    </r>
    <r>
      <rPr>
        <sz val="11"/>
        <rFont val="宋体"/>
        <charset val="134"/>
      </rPr>
      <t>万元。</t>
    </r>
  </si>
  <si>
    <t>4.宁东基地二氧化碳综合利用规划</t>
  </si>
  <si>
    <r>
      <rPr>
        <sz val="11"/>
        <color rgb="FF000000"/>
        <rFont val="宋体"/>
        <charset val="134"/>
      </rPr>
      <t>按照委务会议纪要（2013·第2次）要求，制定二氧化碳综合利用规划。环保局通过政府采购招标，中标金额92万元，截止2016年底已支付72万元，还需支付20</t>
    </r>
    <r>
      <rPr>
        <sz val="11"/>
        <rFont val="宋体"/>
        <charset val="134"/>
      </rPr>
      <t>万元。</t>
    </r>
  </si>
  <si>
    <t>5.宁东能源化工基地水环境规划</t>
  </si>
  <si>
    <r>
      <rPr>
        <sz val="11"/>
        <color rgb="FF000000"/>
        <rFont val="宋体"/>
        <charset val="134"/>
      </rPr>
      <t>按照委务会议纪要（2013·第2次）要求，制定水环境规划。环保局通过政府采购招标，中标金额120万元，截止2016年底已支付102万元，还需支付18</t>
    </r>
    <r>
      <rPr>
        <sz val="11"/>
        <rFont val="宋体"/>
        <charset val="134"/>
      </rPr>
      <t>万元。</t>
    </r>
  </si>
  <si>
    <t>6.环保宣传活动及环保专题会议企业培训</t>
  </si>
  <si>
    <t>组织开展宁东基地“六·五”世界环境日等宣传活动，召开宁东基地环境保护专题会议及培训。</t>
  </si>
  <si>
    <t>02</t>
  </si>
  <si>
    <t>7.2012年永利新村农村环境连片整治项目</t>
  </si>
  <si>
    <t>合同尾款</t>
  </si>
  <si>
    <t>8.建设项目环保验收监测及监测报告编制</t>
  </si>
  <si>
    <t>根据《关于规范环境监测与评估收费有关事项的通知》（环办监测函〔2016〕1493号），自2016年3月1日起，不再要求建设单位提交建设项目竣工环境保护验收调查报告或验收监测报告，改由环境保护部委托相关专业机构进行验收调查或验收监测，所需经费列入财政预算。根据2016年新建项目环评审批情况，计划2017年建成的项目约为20个，每个项目委托监测费用约为5万元，共计约为100万元。</t>
  </si>
  <si>
    <t>9.宁东基地企业挥发性有机物排放点源及审核认定工作经费</t>
  </si>
  <si>
    <t>为全面推进宁东基地挥发性有机物污染防治工作，切实改善宁东基地区域环境空气质量，根据自治区人民政府《关于印发宁夏回族自治区大气污染防治行动计划（2013-2017年）的通知》（宁政办发〔2015〕87号）文件精神，按照自治区环保厅要求委托相应机构对8家煤化工及石油化工企业进行宁东基地挥发性有机物污染现状排查工作，彻底摸清企业挥发性有机物排放状况和排放量，参照自治区环保厅委托价格每家50万元，共计400万元。</t>
  </si>
  <si>
    <t xml:space="preserve"> 宁东管委会环境监测站</t>
  </si>
  <si>
    <t>11</t>
  </si>
  <si>
    <t>1.污染减排工作</t>
  </si>
  <si>
    <t>开展污染源监测、环境质量监测、监督性监测、污染调查等工作相关经费</t>
  </si>
  <si>
    <t>2.环境监测与监察耗材</t>
  </si>
  <si>
    <t>实验室维护、维修，玻璃器皿、化学试剂、标准样品、标准气体及实验室耗材等经费</t>
  </si>
  <si>
    <t>3.环保监测楼水电、物业管理费</t>
  </si>
  <si>
    <t>环保监测监察大楼于物业管理费</t>
  </si>
  <si>
    <t>4.委托监测项目</t>
  </si>
  <si>
    <t>完成地表水、地下水环境质量例行监测，对监测站自身无法监测的项目委托有监测能力的单位进行监测。委托有资质的单位，开展宁东基地煤化工、石油化工行业的硫化氢等特征污染物的监测。</t>
  </si>
  <si>
    <t>现有车辆1辆*3万元=3万元</t>
  </si>
  <si>
    <t>6.环境监测运行经费</t>
  </si>
  <si>
    <t>环境空气自动站、地表水自动监测站、地下水监测井运营维护经费</t>
  </si>
  <si>
    <t>宁东管委会安全生产监督管理局</t>
  </si>
  <si>
    <t>215</t>
  </si>
  <si>
    <t>1.安全生产目标任务考核奖励经费</t>
  </si>
  <si>
    <t>共表彰6家先进单位，1家5万元，共计30万元，先进个人16人，1人1000元，共计1.6万元整。</t>
  </si>
  <si>
    <t>2.安全生产工作经费</t>
  </si>
  <si>
    <t>1.按照《自治区人民政府办公厅关于进一步加强安全生产监管执法的实施意见》（宁政办发[2015]161号）文件要求,认真开展好第16个“全国安全生产月”活动，开展形式多样的安全宣传教育，用于安全舞台剧的播放和购买书籍、宣传册、挂图等资料。 参加国家、自治区举办的各类安全生产培训，各类交流论坛等活动，利用专题培训、委托培训、外出学习培训等多种形式，对企业主要负责人和安全管理人员开展安全培训，提高安全管理水平。对各相关部门分管安全生产的领导干部、安全监管执法人员进行安全生产专题培训，提高安全监管水平；2.按照宁安监办[2014]113号文件规定，各级安监部门根据辖区企业安全生产状况，逐年分类确定抽检企业，采取政府购买服务方式，进行检测检验、专家咨询、执法检查。</t>
  </si>
  <si>
    <t>3.宁东镇区消防设施维保费</t>
  </si>
  <si>
    <t>根据宁东基地管委会2015年第12次党工委会议纪要研究决定，宁东镇区消防设施委托中介机构进行维保，确保设施正常使用。</t>
  </si>
  <si>
    <t>4.危化企业化工过程安全管理费</t>
  </si>
  <si>
    <t>根据《自治区安监局关于印发自治区遏制危险化学品和烟花爆竹重特大事故的工作方案的通知》（宁安监危化[2016]126号）要求，在辖区危化企业中开展化工过程安全管理指导。</t>
  </si>
  <si>
    <t>5.编制宁东基地“十三五”安全生产总体规划</t>
  </si>
  <si>
    <t>根据自治区人民政府办公厅《关于做好自治区“十三五”规划编制工作的通知》（宁政办发 〔2014〕164号）和国家安全监管总局《关于做好安全生产“十三五” 规划编制工作的通知》（安监总规划〔2014〕74号）开展宁东基地“十三五”安全生产规划的编制和评审工作。作该项目在2016年预算中已列支，但该工作未能完成，计划在2017年执行完毕。</t>
  </si>
  <si>
    <t>6.安全生产费用提取和使用审计服务费</t>
  </si>
  <si>
    <t>根据自治区安委会与宁东基地管委会签订2016年安全生产目标责任书要求在宁东基地重点企业开展安全费用提取和使用情况进行审计。该项目已在2016年工作中开展并已完成，项目资金申请列支到2017年预算中予以支付。</t>
  </si>
  <si>
    <t xml:space="preserve"> 宁东管委会政务服务中心</t>
  </si>
  <si>
    <t>1.多评合一等相关费用</t>
  </si>
  <si>
    <t>依据宁东能源化工基地党工委会议纪要（2016·第23次）精神，宁东政务服务大厅软件系统进行升级改造，包括：多评合一系统建设、电子签章系统及中心现有各分系统完善升级费用。</t>
  </si>
  <si>
    <t>2.物业服务费、水费、电费、供暖费及通勤费</t>
  </si>
  <si>
    <r>
      <rPr>
        <sz val="11"/>
        <color indexed="8"/>
        <rFont val="宋体"/>
        <charset val="134"/>
      </rPr>
      <t>根据宁东能源化工基地党工委会议纪要（2015</t>
    </r>
    <r>
      <rPr>
        <sz val="11"/>
        <rFont val="宋体"/>
        <charset val="134"/>
      </rPr>
      <t>·第28次）精神，经测算：水电暖费用42万，物业费84万，大厅人员通勤车费用53万元。</t>
    </r>
  </si>
  <si>
    <t>3.政务中心综合运行经费</t>
  </si>
  <si>
    <t>包括复印费等大厅综合服务运行经费</t>
  </si>
  <si>
    <t>宁东管委会监察室</t>
  </si>
  <si>
    <t>1.监察专项工作经费</t>
  </si>
  <si>
    <t>监察专项工作经费</t>
  </si>
  <si>
    <t>2.宁东廉政文化建设工作经费</t>
  </si>
  <si>
    <t>宁东廉政文化建设工作经费</t>
  </si>
  <si>
    <t>宁东经济技术合作局</t>
  </si>
  <si>
    <t>13</t>
  </si>
  <si>
    <t>1.国内、国际招商工作经费</t>
  </si>
  <si>
    <r>
      <rPr>
        <sz val="11"/>
        <color indexed="8"/>
        <rFont val="宋体"/>
        <charset val="134"/>
      </rPr>
      <t>1.在山东、浙江、江苏、上海、天津、河北、福建、广东、重庆等地开展小分队招商工作；2.参加行业性会议</t>
    </r>
    <r>
      <rPr>
        <sz val="11"/>
        <rFont val="宋体"/>
        <charset val="134"/>
      </rPr>
      <t>15次，每次2-3人；3.开展招商引资宣传工作；4、与欧美、中东、亚洲等地的国际招商工作</t>
    </r>
  </si>
  <si>
    <t xml:space="preserve"> 宁东镇政府</t>
  </si>
  <si>
    <t>1.党委工作经费</t>
  </si>
  <si>
    <t>1.社区党支部阵地建设、党员培训、慰问困难党员、宣传等费用；2.人代会、人大代表调研、人大换届选举等经费；3.群团活动经费</t>
  </si>
  <si>
    <t>2.信息化建设费用（综合办公平台）</t>
  </si>
  <si>
    <t>合同签定，每年支付13.47万元</t>
  </si>
  <si>
    <t>3.法律咨询费</t>
  </si>
  <si>
    <t>聘请律师、法律咨询等费用</t>
  </si>
  <si>
    <t>4.干部职工伙食补助</t>
  </si>
  <si>
    <t>干部职工伙食补助130人*480元/人/月*12月=73.72万元</t>
  </si>
  <si>
    <t>5.职工体检费</t>
  </si>
  <si>
    <t>宁东镇在职干部健康检查</t>
  </si>
  <si>
    <t>6.宁东法庭租用中房物流园租金</t>
  </si>
  <si>
    <t>宁东法庭租用中房物流园办公场所等费用2016年尾款+2017年合同</t>
  </si>
  <si>
    <t>7.村工作经费</t>
  </si>
  <si>
    <t>每个村2.5万元，合计12.5万元</t>
  </si>
  <si>
    <t>8.社区工作人员工资及各类补贴</t>
  </si>
  <si>
    <t>副主任4名*2190元*12＝10.51万元；工作人员20*2040元*12＝48.96万元；五险经费25.74万元</t>
  </si>
  <si>
    <t>9.五个村工作人员工资</t>
  </si>
  <si>
    <t>每个村5名工作人员*9240元/月*12＝55.44万元及20队长*270元*12＝6.48万元</t>
  </si>
  <si>
    <t>10.公务车运行维护费</t>
  </si>
  <si>
    <t>现有车辆9辆*3万元=27万元</t>
  </si>
  <si>
    <t>8.社保、医保及民生服务工作经费</t>
  </si>
  <si>
    <t>1.社保、医保工作经费及民生服务中心办公经费；2.老电影放映员补助按照宁广局发[2014]47号文件按月发放生活补贴17×15元/月=255元至亡故，年共计费用3060元</t>
  </si>
  <si>
    <t>204</t>
  </si>
  <si>
    <t>9.司法工作经费</t>
  </si>
  <si>
    <t>1.社区矫正、安置帮教及法制宣传经费合计18万元；2.信访大厅规模化建设10万元；3.社区戒毒康复25万元；4.民族宗教经费2.6万元；5.信访维稳经费10万元</t>
  </si>
  <si>
    <t>210</t>
  </si>
  <si>
    <t>07</t>
  </si>
  <si>
    <t>10.计划生育经费</t>
  </si>
  <si>
    <t>计划生育工作方面的支出</t>
  </si>
  <si>
    <t>11.社区建设工作经费</t>
  </si>
  <si>
    <t>四个社区建设及社区活动中心运营经费</t>
  </si>
  <si>
    <t>213</t>
  </si>
  <si>
    <t>12.农林、草原防火及动物防疫工作经费</t>
  </si>
  <si>
    <t>1.农业工作经费；2.林业工作经费；3.草原防火工作经费；4.动物防疫工作经费</t>
  </si>
  <si>
    <t>207</t>
  </si>
  <si>
    <t>13.文化演出服务经费</t>
  </si>
  <si>
    <t>管委会《关于文化体育卫生法律科普和社会服务进企业（社区）安排意见》</t>
  </si>
  <si>
    <t>14.其他工作经费</t>
  </si>
  <si>
    <t>15.通勤车费</t>
  </si>
  <si>
    <t xml:space="preserve"> 宁东医院</t>
  </si>
  <si>
    <t>1.宁东医院取消药品加成政府补贴</t>
  </si>
  <si>
    <t>根据自治区卫计委、财政厅、物价局联合发文《关于全面取消公立医院药品加成的通知》（宁卫计发[2016]226号）文件要求，宁东医院自2016年12月1日起取消药品加成。公立医院全面取消药品加成后，原药品进销差价的30%由当地政府财政补贴，60%由提高劳务价格补回，10%通过降低成本补回。根据2014-2016年药品销售收入测算2017年宁东医院取消药品加成政府补贴90万元。</t>
  </si>
  <si>
    <t xml:space="preserve"> 宁东社区卫生服务中心</t>
  </si>
  <si>
    <t>1.会议培训费</t>
  </si>
  <si>
    <t>1.宁东地区所有公共场所的相关人员进行卫生监督知识培训，乡村卫生人员业务培训，每月一次，每场次200人次；2.公卫中心及宁东社区卫生中心有关疾控、卫生监督、食药监督、社区卫生等有关方面的培训学习，24人次。</t>
  </si>
  <si>
    <t>2.物业取暖费等</t>
  </si>
  <si>
    <t>1.保洁人员工资2.4万/年，保安3万元/年，消防安保人员3.6万元/年，电梯维保0.8万元/年，水、电费用3.6万元；2.公卫中心公共取暖面积6115平米，取暖期费用162047.5元，根据宁东管（财审）发[2016]73号文件精神，按宁东社区卫生22人编制，取暖费财政补助18656元，本次申报实际与财政应补差额</t>
  </si>
  <si>
    <t>实际给8万，基本支出中已落实指标91168</t>
  </si>
  <si>
    <t xml:space="preserve"> 宁东相关服务部门工作经费</t>
  </si>
  <si>
    <t>1.宁东国税局、地税局及供电局工作经费</t>
  </si>
  <si>
    <t>国地税部门征管工作经费，代扣代征税款手续费；供电部门征收电费附加工作经费。</t>
  </si>
  <si>
    <t>2.道路运输管理局工作经费</t>
  </si>
  <si>
    <t>道路运输管理工作经费</t>
  </si>
  <si>
    <t>3.宁东公安分局工作经费</t>
  </si>
  <si>
    <t>1.根据管委会2016年第22次会议纪要及《关于确定宁东公安系统协警人员工资标准的通知》（宁东管办﹝2017﹞11号）文件，确定100名协警人员工资标准为5.23万/人·年，合计523.2万元；2.禁毒专项工作经费10万元。</t>
  </si>
  <si>
    <t>12</t>
  </si>
  <si>
    <t>4.宁东交警大队工作经费</t>
  </si>
  <si>
    <t>1.1.根据管委会2016年第22次会议纪要及《关于确定宁东公安系统协警人员工资标准的通知》（宁东管办﹝2017﹞11号）文件，确定30名协警人员工资标准为5.23万/人·年，合计156.96万元；2.根据管委会2016年第28次会议纪要，每年营房租赁费63万元</t>
  </si>
  <si>
    <t>（二）民生支出</t>
  </si>
  <si>
    <t>1、教育支出小计</t>
  </si>
  <si>
    <t>1.教育办公室</t>
  </si>
  <si>
    <t>安排教办统筹工作经费19万元，用于安排教师培训费54万元等</t>
  </si>
  <si>
    <t>2.教育办公室</t>
  </si>
  <si>
    <t>学前教育资助，根据自治区财政要求按50%配套</t>
  </si>
  <si>
    <t>3.宁东中学</t>
  </si>
  <si>
    <t>按规定安排学生教师体检、保险、困难学生食宿补助等工作经费；依据教师支持计划安排安教师生活补助、教师公务员医疗补助等。</t>
  </si>
  <si>
    <t>4.宁东二小</t>
  </si>
  <si>
    <t>5.宁东四小</t>
  </si>
  <si>
    <t>去除取暖费8.68万元，基本支出中列8.68</t>
  </si>
  <si>
    <t>6.宁东一小</t>
  </si>
  <si>
    <t>7.宁东三小</t>
  </si>
  <si>
    <t>去除取暖费8.7万元，基本支出中列8.7</t>
  </si>
  <si>
    <t>8.金色摇篮幼儿园奖补资金（社会事务局）</t>
  </si>
  <si>
    <t>根据2016年管委会会议纪要示安排金色摇篮幼儿园奖补资金90万元</t>
  </si>
  <si>
    <t>9.宁东中小学营养改善项目</t>
  </si>
  <si>
    <t>1.根据党工委会议纪要（2015•第28次）中“同意为宁东中小学营养午餐配送中心配备餐厨设备，实行统一供餐，餐厨设备按政府采购程序办理”的精神，宁东中小学餐饮中心供餐设备配备331万； 2.根据党工委会议纪要（2016.第7次）中“同意启用宁东中小学营养午餐配送中心，补助经费共计561.5万元纳入2016年财政预算列支。”宁东中小学营养改善计划补助资金570万元；3.宁东中小学配送中心运营期内水电暖等费用合计58.42万元，其中水费2.46万元，电费26.22万元，暖气费10万元，天然气费19.86万元；4.根据党工委会议纪要（2015•第28次）中“同意为宁东中小学营养午餐配送中心配备餐厨设备，实行统一供餐”，在正式运行前对天然气接入口进行了改造，费用62.29万元。</t>
  </si>
  <si>
    <t>10.宁东中小学计算机教室互动教室</t>
  </si>
  <si>
    <t>根据2016年管委会会议纪要（2016•第45次）精神，同意建设宁东中小学计算机教室、互动教室。建设内容主要为：1.52套触控一体机班班通设备199.68万元；2.微课制作室5间160.12万元；3.虚拟演播室1间25万元；4.互动教室3间349.49万元；5.3D打印创意室5间128.82万元；6.计算机教室3间79.725万元；7.机器人教室2间60万元；8.前期勘查、后期维护等费用102.25万元。合计1147万元。</t>
  </si>
  <si>
    <t>11.2015年宁东中小学标准化建设设备采购项目</t>
  </si>
  <si>
    <t>2015年宁东中小学标准化建设设备采购项目尾款</t>
  </si>
  <si>
    <t>12.宁东完全制中学项目建设</t>
  </si>
  <si>
    <t>2、扶贫支出小计</t>
  </si>
  <si>
    <t>1.西吉县搬迁居民补助(社会事务局)</t>
  </si>
  <si>
    <t>管委会《关于印发自治区宁东基地管委会十三五易地扶贫搬迁规划方案》（宁东管办[2016]57号）明确，2016年下半年，将完成西吉县搬迁居民300户1250人安置工作，需配套相应保障措施。1250人暂以低保对象计算，一是需供暖补贴1250*200元=250000元，每户300*400=120000元，计37万元；二是困难补贴1250*360元=450000元，春节补贴1250*60元=75000元，计52.5万元，合计89.5万元。</t>
  </si>
  <si>
    <t>2.西吉县搬迁居民回购房</t>
  </si>
  <si>
    <t>《自治区宁东基地管委会“十三五”易地扶贫搬迁规划方案》（宁东管办[2016]57号）明确，易地扶贫需回购住房300套25000平米，资金8250万元，国家、自治区补助6250万元（每人5万元），管委会配套2000万元。</t>
  </si>
  <si>
    <t>3.彭阳县杨坪村定点扶贫支出</t>
  </si>
  <si>
    <t>3.《管委会定点扶贫工作安排》,扶持彭阳县杨坪村150万元，安排100万元。</t>
  </si>
  <si>
    <t>3、社会保障、民政与卫生支出</t>
  </si>
  <si>
    <t>1.社保工作代管经费</t>
  </si>
  <si>
    <t>支付灵武市代管社保、医保的工作经费</t>
  </si>
  <si>
    <t>10</t>
  </si>
  <si>
    <t>2.老年活动中心设施配置</t>
  </si>
  <si>
    <t>用于老年活动中心住宿、养老、餐厅、办公、活动设施购置的设施设备370万元，其中：宿舍、办公、功能室150万元，餐厅设备100万元，健身器材、活动设施120万元，提供特困人员集中供养、残疾人康复、老年人托养等。</t>
  </si>
  <si>
    <t>26</t>
  </si>
  <si>
    <t>3.城乡居民养老、医疗保险灵武市财政政策性补贴(社会事务局)</t>
  </si>
  <si>
    <t>灵武市财政对宁东镇参加城乡居民养老保险0.4万人、领取待遇570人、医疗保险1.2万人对照国家、自治区及灵武市相关政策给与个人缴费补助。医保补助96万元，社保补助65万元。小计161万</t>
  </si>
  <si>
    <t>4.民政对象供暖补贴(社会事务局)</t>
  </si>
  <si>
    <t>自治区政策五保、低保、优抚对象人均200元。五保10户，高龄50户，低保230户，优抚10户共计300户，每户地方财政再安排400元；小计15万元</t>
  </si>
  <si>
    <t>5.民政对象困难补贴(社会事务局)</t>
  </si>
  <si>
    <t>自治区党委确定，每年为民政对象发放一定数额的困难补贴。优抚10*600=6600，高龄50*360=18000，城乡低保对象450*360=162000。小计20万元</t>
  </si>
  <si>
    <t>6.就业补贴经费(社会事务局)</t>
  </si>
  <si>
    <t>《自治区财政厅、人力资源和社会保障厅关于进一步做好2014年度灵活就业人员社会保险补贴工作的通知》（宁人社函[2015]131号）宁东镇2015年灵活就业人员社保补贴157人，预计2016年新增40人，共计197人，每人3100元，计61.7万元其中：自治区财政配套40%，管委会60%。小计40万</t>
  </si>
  <si>
    <t>7.被征地农民参加职工养老保险性政策补贴(社会事务局)</t>
  </si>
  <si>
    <t>1.《关于宁东镇原农村户籍人口参加养老保险的意见》（宁东管发[2015]95号）规定。对原宁东镇农村户籍人口参加职工养老保险人员按照自治区对灵活就业人员社保补贴标准的60%给予补贴。800*3100*0.6=148万（2017年补2016年资金）；2.对符合条件的群众参加职工养老保险的，按照自治区《关于被征地农民参加养老保险工作意见》及灵武市相关政策执行，2016年544人，1990万元。2017年预计600人，2200万元。小计4338万元</t>
  </si>
  <si>
    <t>23</t>
  </si>
  <si>
    <t>8.民族宗教保障经费(社会事务局)</t>
  </si>
  <si>
    <t>1.《宁夏回族自治区宗教事务若干规定》开展宗教法律法规宣传、宗教活动场所检查等需要资金10万元；2.根据自治区关于宗教活动场所隐患排查工作要求，需对宗教活动场所隐患进行排查，解决建筑、消防等具体问题，开展宗教事件处理。</t>
  </si>
  <si>
    <t>9.公益性岗位补助(社会事务局)</t>
  </si>
  <si>
    <t>管委会要求，管委会2014年第一次会议纪要明确及委领导对社会事务局、财政审计局相关意见的批示。自治区2017年公益性岗位人员管委会补助每年每人24000元，共20名，480000元；一次性安排2年合计96万元。</t>
  </si>
  <si>
    <t>10.医保补贴资金（宁东镇）</t>
  </si>
  <si>
    <t>宁东镇村民参加医疗保险管委会补贴成人4700人*100元/人年470000元。未成年人1800人*100元/人年180000元。
特殊人群750人，66000元。</t>
  </si>
  <si>
    <t>11.社保补贴资金（宁东镇）</t>
  </si>
  <si>
    <t>1.参加居民养老保险管委会补贴3600人*500元/人年1,800,000元；2.低保重残参加养老保险，财政补贴290人*1000元/人年290,000元；3.2015年灵活就业养老保险，补贴157人398389.75元（2016年补2015年资金，但2016年未拨付）</t>
  </si>
  <si>
    <t>12.民政死亡抚恤金（宁东镇）</t>
  </si>
  <si>
    <t>病故军属抚恤金 2人*15440元/人/年=30880元</t>
  </si>
  <si>
    <t>13.义务兵优抚（宁东镇）</t>
  </si>
  <si>
    <t xml:space="preserve"> 参战涉核人员优抚金 、门诊救助、生活补贴等 ；义务兵家属优待金；义务兵退伍一次性生活补助,八一慰问优抚对象现役军属；八一慰问军事单位。</t>
  </si>
  <si>
    <t xml:space="preserve"> </t>
  </si>
  <si>
    <t>14.孤儿养育津贴（宁东镇）</t>
  </si>
  <si>
    <t>纯孤儿养育津贴6人*700元/人月*12=50400；实事无人抚养孤儿养育津贴8人*500元/人月*12=48000；各项补贴14人*1000/人年=14000</t>
  </si>
  <si>
    <t>15.城市高龄津贴及各项补贴（宁东镇）</t>
  </si>
  <si>
    <t>城乡高龄津贴及各项补贴55人*500元/人/月*12=330000元，老年人居家养老经费20000元</t>
  </si>
  <si>
    <t>16.残疾人困难补贴（宁东镇）</t>
  </si>
  <si>
    <t>低保一级30人*480*12=172800元；一级30人*300*12=108000元；低保二级45人*400*12=216000元；二级60人*240*12=172800元；低保三级30人*300*12=108000元；低保四级26人*240*12=74880元</t>
  </si>
  <si>
    <t>17.其他残疾人事物（宁东镇）</t>
  </si>
  <si>
    <t>残疾学生助学资金（小学、初中、高中）、残疾人扶贫养羊、精神病救助、残疾人护理补贴、家庭无障碍改造及残疾儿童康复救助等管委会本级及配套支出</t>
  </si>
  <si>
    <t>19</t>
  </si>
  <si>
    <t>18.城市低保困难学生补助资金（宁东镇）</t>
  </si>
  <si>
    <t>享受学生20人，补助补助900元/年</t>
  </si>
  <si>
    <t>19.城市低保金及各项补贴（宁东镇）</t>
  </si>
  <si>
    <t>《宁民法【2016】38号自治区民政厅、财政厅关于提高我区城乡居民最低生活保障标准的通知》470人*440元/人/月（含政策性供暖补贴、门诊救助、一次性生活补贴等）</t>
  </si>
  <si>
    <t>20.农村低保教育补助资金（大中专、初高中、小学）（宁东镇）</t>
  </si>
  <si>
    <t>大中专人数15人，补助标准30元/月；初高中人数30人，补助标准20元/月；小学人数15人，补助标准10元/月；共计</t>
  </si>
  <si>
    <t>21.城乡大病医疗救助补助资金（宁东镇）</t>
  </si>
  <si>
    <t>城乡大病医疗救助90人次*8000元/人次</t>
  </si>
  <si>
    <t>20</t>
  </si>
  <si>
    <t>22.农村困难群众临时救助资金（宁东镇）</t>
  </si>
  <si>
    <t>农村困难群众临时救助100户* 3000元/户=300000,家庭重大灾难救灾30户*5000元/户=150000</t>
  </si>
  <si>
    <t>21</t>
  </si>
  <si>
    <t>23.五保户供养救济（宁东镇）</t>
  </si>
  <si>
    <t>集中供养五保户11人*15000元/人年</t>
  </si>
  <si>
    <t>24.贫困大学生助学资金（宁东镇）</t>
  </si>
  <si>
    <t>低保贫困大学生30人*6000元/人</t>
  </si>
  <si>
    <t>4、稳定物价资金</t>
  </si>
  <si>
    <t>肉类蔬菜储备等平抑物价专项资金</t>
  </si>
  <si>
    <t>根据2016年12月专题会议研究决定</t>
  </si>
  <si>
    <t>宁东菜市场装修改造资金</t>
  </si>
  <si>
    <t>（三）消防及安全支出</t>
  </si>
  <si>
    <t>1.消防-宁东专职消防员工资</t>
  </si>
  <si>
    <t>根据自治区财政厅、公安厅、人社厅联合印发的《关于规范全区政府专职消防队伍管理和保障的通知》要求，政府专职消防员40人，工资标准3591元，实行每年5%的定期增资标准。</t>
  </si>
  <si>
    <t>2.消防-灭火救援装备建设经费</t>
  </si>
  <si>
    <t>根据《宁夏公安消防部队装备建设三年规划（2016年-2018年）的通知》要求，2016-2018年，宁东地区共计2100万元，自治区配套630万元，宁东本级1470万元，分三年配套落实，每年由宁东财政落实490万元。</t>
  </si>
  <si>
    <t>3.消防-消防部队人员经费、生活补助</t>
  </si>
  <si>
    <t>大队实有现役消防官兵100人，文员9人，专职消防员40人，按预算定额3.8万元第人每年予以保障，共计566.2万元。根据财政厅关于《提高武警消防官兵生活费补助标准的通知》，从2012年起将消防官兵生活费补助标准提高至4元每人每天，消防官兵及专职消防员共140人，共计20.44万元。</t>
  </si>
  <si>
    <t>4.消防-泡沫灭火剂采购经费</t>
  </si>
  <si>
    <t>根据宁东能源化工基地火灾扑救的实战需要和灭火救援物资战备储存的需要。</t>
  </si>
  <si>
    <t>5.公共安全专项经费（安监局）</t>
  </si>
  <si>
    <t>按照《自治区公共安全保障行动（2016-2020）五年计划》要求，在重点行业领域推进安全基础保障工程，对公共安全隐患排查治理，提升公共领域事故防范能力。同时解决公共安全管理中其他事项的资金需求。</t>
  </si>
  <si>
    <t>（四）环保支出</t>
  </si>
  <si>
    <t>1.环境空气自动监测站项目（一期）（环保局）</t>
  </si>
  <si>
    <t>按照宁东管（经）〔2013〕80号要求，环保局通过政府采购招标，建设了4个空气自动监测站，中标金额787.99万元，已支付696.76万元，还需支付91.23万元，其中宁东基地环境空气自动监测站项目72.93万元、宁东基地环境空气自动监测站监理合同4.74万元、宁东基地环境空气自动监测站站房建设项目13.56万元。</t>
  </si>
  <si>
    <t>2.环境安全应急监测信息化平台项目(一期) （环保局）</t>
  </si>
  <si>
    <r>
      <rPr>
        <sz val="11"/>
        <color indexed="8"/>
        <rFont val="宋体"/>
        <charset val="134"/>
      </rPr>
      <t>按照宁东管（经）〔2013〕36号要求，</t>
    </r>
    <r>
      <rPr>
        <sz val="11"/>
        <rFont val="宋体"/>
        <charset val="134"/>
      </rPr>
      <t>环保局通过政府采购招标，</t>
    </r>
    <r>
      <rPr>
        <sz val="11"/>
        <color indexed="8"/>
        <rFont val="宋体"/>
        <charset val="134"/>
      </rPr>
      <t>主要建设应用支撑平台、软件系统定制、硬件设施采购、运维体系等项，</t>
    </r>
    <r>
      <rPr>
        <sz val="11"/>
        <rFont val="宋体"/>
        <charset val="134"/>
      </rPr>
      <t>中标金额2554.36万元，已支付2299万元，还需支付</t>
    </r>
    <r>
      <rPr>
        <sz val="11"/>
        <color indexed="8"/>
        <rFont val="宋体"/>
        <charset val="134"/>
      </rPr>
      <t>255.36</t>
    </r>
    <r>
      <rPr>
        <sz val="11"/>
        <rFont val="宋体"/>
        <charset val="134"/>
      </rPr>
      <t>万元。</t>
    </r>
  </si>
  <si>
    <t>3.地下水监测井项目（环保局）</t>
  </si>
  <si>
    <r>
      <rPr>
        <sz val="11"/>
        <color indexed="8"/>
        <rFont val="宋体"/>
        <charset val="134"/>
      </rPr>
      <t>按照宁东管（经）〔2014〕69号要求，环保局通过政府采购招标建设了9眼监测井，中标金额141.76万元，已支付129.6万元，还需支付12.16</t>
    </r>
    <r>
      <rPr>
        <sz val="11"/>
        <rFont val="宋体"/>
        <charset val="134"/>
      </rPr>
      <t>万元，其中施工费用11.76万元、监理费用0.4万元。</t>
    </r>
  </si>
  <si>
    <t>4.环境风险点安全高清视频系统及配套线路（环保局）</t>
  </si>
  <si>
    <t>为更好的对新建企业（项目）环境风险点进行实时监控，需要新增30套环境安全高清视频系统及配套光纤线路，1套环境安全高清视频系统（高清摄像头+安装费+光纤线路）10万元，30套共计300万元。</t>
  </si>
  <si>
    <t>5.宁东基地气象服务项目(环境监测站)</t>
  </si>
  <si>
    <t>宁东气象站后续建设资金53万元及运维经费27万元</t>
  </si>
  <si>
    <t>6.污染源在线监控设施委托运营服务（环保局）</t>
  </si>
  <si>
    <t>为加强污染源在线监测设施管理，保障监测设施的有效运行，对宁东基地企业、矿区主要污染源在线监测设施实施第三方运营管理，已通过政府采购招标确定运营供应商，服务期限为2016-2017年，按监测套数已支付两个季度136万元，还需支付280万元。</t>
  </si>
  <si>
    <t>7.环境安全经济监测信息化平台项目（一期）维护（环保局）</t>
  </si>
  <si>
    <t>该系统建设单位运行管理期至2017年1月，为保障平台有效运行，之后需委托新的管理运行单位，年运行费用计划为35万元。</t>
  </si>
  <si>
    <t>8.园区地下水观测井项目（环境监测站）</t>
  </si>
  <si>
    <t>经请示分管领导，环保局安排环境监测站实施。27眼观测井，每眼监测井需19万元，合计经费513万元。</t>
  </si>
  <si>
    <t>9.排污费安排建设项目资金</t>
  </si>
  <si>
    <t>主要用于化工新材料园区污水处理厂和大气污染防治等项目支出。</t>
  </si>
  <si>
    <t>10.宁东污水处理厂PPP项目融资补贴</t>
  </si>
  <si>
    <t>根据PPP合作协议，考虑到部分处理厂尚不具备运行条件，暂计划安排运行补贴3500万元。</t>
  </si>
  <si>
    <t>（五）债务还本付息</t>
  </si>
  <si>
    <t>231</t>
  </si>
  <si>
    <t>1.2017年到期银行贷款本金</t>
  </si>
  <si>
    <t>2016年底银行贷款余额25.91亿元，核心区交通设施一期利率6.175%，其他项目利率4.125%-4.9%，2017年计划还本金额19133万元，其中：1.可置换贷款本金1450万元，国开行C-10-01公租房一期项目800万元，C-10-01公租房二期项目650万元；2.财政偿还本金11683万元，农发行鸳鸯湖片区农村土地整治项目11083万元，国开行宁东新城主干道绿化项目600万元等。</t>
  </si>
  <si>
    <t>232</t>
  </si>
  <si>
    <t>2.2017年地方政府债券利息</t>
  </si>
  <si>
    <t>截止2016年底，地方债余额285309万元，其中：新增债券187250万元，置换债务98059万元。2012-2016年地方政府债券利息9996万元，其中：1.新增地方债利息6700.57万元，2012年1.255亿元地方债246.63万元，2013年3.5亿元地方债1515.5万元，2014年3亿元地方债1222.50万元，2015年3亿元地方债995.94万元，2016年8亿元地方债2720万元；2.可置换地方债利息3294.78万元，2015年4.71亿置换债1563.37万元，2016年5.09亿置换债1731.42万元。</t>
  </si>
  <si>
    <t>3.2017年到期银行贷款利息</t>
  </si>
  <si>
    <t>2017年银行贷款利息11962.72万元，其中：1.农发行利鸳鸯湖片区农村土地整治项目利息263.22万元；2.国开行C-10-01公租房项目1264.24万元，宁东城区主干道绿化项目1715万元，民惠苑棚户区改造项目3135万元，灵新矿棚户区改造项目990万元，重点区环境综合治理项目715.4万元，核心区环境综合治理项目715.4万元，化工新材料园区标准化厂房项目703.77万元等。</t>
  </si>
  <si>
    <t>217</t>
  </si>
  <si>
    <t>4.国开基金、农发基金利息</t>
  </si>
  <si>
    <t>1.截至2016年底国开、农发基金余额10.48亿元，利率1.2%-2.8%，其中国开基金余额9.34亿元，农发基金1.14亿元；2.2017年基金利息1447.31万元，国开基金利息1291.80万元，农发基金利息155.51万元。</t>
  </si>
  <si>
    <t>5.预留融资利息</t>
  </si>
  <si>
    <t>初步按融资40000万元，6个月，利率5%估计。</t>
  </si>
  <si>
    <t>（六）征地补偿支出</t>
  </si>
  <si>
    <t>1.土地复垦费（规土局）</t>
  </si>
  <si>
    <t>用于宁东基地核心区拆迁复垦使用</t>
  </si>
  <si>
    <t>（七）基地公用设施运行</t>
  </si>
  <si>
    <t>1.办公楼及设施租赁维护服务等费用（办公室）</t>
  </si>
  <si>
    <t>2017各项费用1.办公用房取暖费15万元；2.水费1.8万元；3.电费44万元；4.物业费管委会核定面积4410.86平米，24万元；5.办公用房租赁费412万元；6.会务服务费欠40万；7.四楼会议中心运营费152.97万元。</t>
  </si>
  <si>
    <t>2.宁东镇政府办公用房租赁维护等费用</t>
  </si>
  <si>
    <t>宁东镇政府办公用房租赁费、物业费、水电费等。办公用房面积3134.64㎡，租赁费每月80元/㎡，物业费3.5元/㎡，水暖电30万元。</t>
  </si>
  <si>
    <t>3.智慧宁东运营维护（办公室）</t>
  </si>
  <si>
    <t>2016年尾款+2017年合同款</t>
  </si>
  <si>
    <t>4.宁东展厅运营维护</t>
  </si>
  <si>
    <t>由办公室移交投资公司负责，2017年安排150万元。</t>
  </si>
  <si>
    <t>5.宁东卫生、保洁等支出（市容中心及能化公司）</t>
  </si>
  <si>
    <r>
      <rPr>
        <sz val="11"/>
        <color rgb="FF000000"/>
        <rFont val="宋体"/>
        <charset val="134"/>
      </rPr>
      <t>社会购买服务项目(宁东临河及煤化工园区)等卫生、保洁，2016年2463629</t>
    </r>
    <r>
      <rPr>
        <sz val="11"/>
        <color rgb="FF000000"/>
        <rFont val="SimSun"/>
        <charset val="134"/>
      </rPr>
      <t>㎡</t>
    </r>
    <r>
      <rPr>
        <sz val="11"/>
        <color rgb="FF000000"/>
        <rFont val="宋体"/>
        <charset val="134"/>
      </rPr>
      <t>*0.35元/</t>
    </r>
    <r>
      <rPr>
        <sz val="11"/>
        <color rgb="FF000000"/>
        <rFont val="SimSun"/>
        <charset val="134"/>
      </rPr>
      <t>㎡</t>
    </r>
    <r>
      <rPr>
        <sz val="11"/>
        <color rgb="FF000000"/>
        <rFont val="宋体"/>
        <charset val="134"/>
      </rPr>
      <t>·月*12月=10347241.80元。</t>
    </r>
  </si>
  <si>
    <t>214</t>
  </si>
  <si>
    <t>6.宁东道路养护工作经费（能化公司）</t>
  </si>
  <si>
    <t>宁东道路养护工作经费</t>
  </si>
  <si>
    <t>7.宁东老年活动中心运行费用（社会事务局）</t>
  </si>
  <si>
    <t>主要用于老年活动中心水暖电气、保洁、管理人员工资、软件建设、老年人生活补贴等费用。</t>
  </si>
  <si>
    <t>9.绿化养护及市政设施管护费用(宁东镇、能化公司)</t>
  </si>
  <si>
    <t>1.灵新矿片区公园绿地、灵新矿片区乔木、宁东新城乔木、宁东新城公园绿地、新增铁路两侧及中房物流园片区林地绿化、马跑泉一、三、六队征地拆迁遗留林地根据《关于确定宁东基地绿化养护管理费用标准报告》及《宁东镇林地绿化养护协议》；2.依照市政设施养护维修总价和单价标准，宁东基地市政设施养护维修分年度包干费用和固定单价费用两部分，固定单价总费用参照近两年所发生费用进行估算暂列，总体估算为3482.65万元，其中能实现年度包干费1432.65万元，暂列费用2050万元，不含路灯、交通设施、环境卫生等</t>
  </si>
  <si>
    <t>（八）其他支出</t>
  </si>
  <si>
    <r>
      <rPr>
        <sz val="11"/>
        <rFont val="宋体"/>
        <charset val="134"/>
      </rPr>
      <t>201</t>
    </r>
  </si>
  <si>
    <r>
      <rPr>
        <sz val="11"/>
        <rFont val="宋体"/>
        <charset val="134"/>
      </rPr>
      <t>03</t>
    </r>
  </si>
  <si>
    <r>
      <rPr>
        <sz val="11"/>
        <rFont val="宋体"/>
        <charset val="134"/>
      </rPr>
      <t>99</t>
    </r>
  </si>
  <si>
    <t>1.宣传经费（办公室）</t>
  </si>
  <si>
    <t>1.管委会网站运行维护14万，英文翻译5万；人民日报海外专版，两会宣传36万；3.宁夏电视台合同尾款165万元；4.宁夏日报宣传费用30万元；5.宁东基地品牌推广合同尾款175万元；6.其他宣传工作经费100万元；7.网络测评及人大专刊5万元；</t>
  </si>
  <si>
    <r>
      <rPr>
        <sz val="11"/>
        <rFont val="宋体"/>
        <charset val="134"/>
      </rPr>
      <t>212</t>
    </r>
  </si>
  <si>
    <t>2.政府投资项目审核、土地相关资讯服务费用及规划设计费用（经发局、项目建设单位、规土局）</t>
  </si>
  <si>
    <t>1.委托中介咨询机构审核宁东管委会政府投资项目估算、概算、结算及决算费用；2.用于宁东基地核心区内规划编制、矿产压覆、测绘及评估等土地相关服务类经费；3.规划设计费用</t>
  </si>
  <si>
    <t>3.宁东基地核心区地下管线和地上高压线及其附属设施普查项目（规土局）</t>
  </si>
  <si>
    <t>1.用于支付宁东基地核心区地下管线和地上高压线及其附属设施普查费用；2.宁东基地核心区地下管线和地上高压线及信息化平台监理费用</t>
  </si>
  <si>
    <t>4.宁东基地基础设施建设资金</t>
  </si>
  <si>
    <t>宁东基础设施建设资金</t>
  </si>
  <si>
    <t>5.咨询服务费(规土局)</t>
  </si>
  <si>
    <t>1.宁东管廊委员会2015年申请返回森林植被恢复费异地造林作业设计；2.宁东基地生态环境提升改造项目承接主体单一来源采购;3.2016年度宁东基地核心区林地变更调查；4.宁东委员会2015年申请返回森林植被恢复费异地造林作业设计。</t>
  </si>
  <si>
    <t>（九）促进产业发展资金</t>
  </si>
  <si>
    <t>1.宁东担保公司注册资本金</t>
  </si>
  <si>
    <t>落实宁东基地低成本园区建设，促进宁东工业平稳增长资金</t>
  </si>
  <si>
    <t>2.宁东基地支持企业人才开发和科技创新专项资金</t>
  </si>
  <si>
    <t>1.根据《关于印发&lt;宁东能源化工基地科技项目管理办法&gt;的通知（宁东管办[2014]43号）》要求，安排2014年宁东基地企业技术攻关项目支持资金；2.根据《关于印发&lt;自治区企业科技创新后补助暂行办法&gt;的通知（宁科工字[2013]12号）》要求，安排自治区科技后补助配套资金；3.根据《宁东基地关于全面实施科技创新引领发展人才战略的暂行办法（征求意见稿）》，安排企业人才开发和科技创新专项资金；4.根据《宁夏煤化工产业人才高地创建实施方案（宁组通[2014]132号）》要求配套煤化工产业人才高地建设资金。</t>
  </si>
  <si>
    <t>3.宁东科技创业公司注册资本金</t>
  </si>
  <si>
    <t>已拨付科创公司注册资本金3000万元，尚有7000万元未拨付，2017年公共预算安排2500万元，国有资本经营预算中安排500万元。</t>
  </si>
  <si>
    <t>（十）预留资金2067万元</t>
  </si>
  <si>
    <t>229</t>
  </si>
  <si>
    <t>1.预留资金</t>
  </si>
  <si>
    <t>主要用于工资、养老保险、住房补贴及社保调标方面的支出</t>
  </si>
  <si>
    <t>（十一）预备费</t>
  </si>
  <si>
    <t>1.预备费</t>
  </si>
  <si>
    <t>根据《新预算法》规定，按照宁东基地2017年一般公共预算支出总额的1%设置预备费1500万元，用于突发事件应急资金需要以及其他未预见性支出，包含社会事务部门、宁东镇和安全生产方向的应急支出。</t>
  </si>
  <si>
    <t>2017年宁东基地政府基金预算项目统计表</t>
  </si>
  <si>
    <t>单位：万元</t>
  </si>
  <si>
    <r>
      <rPr>
        <b/>
        <sz val="10"/>
        <color indexed="8"/>
        <rFont val="宋体"/>
        <charset val="134"/>
      </rPr>
      <t>2</t>
    </r>
    <r>
      <rPr>
        <b/>
        <sz val="10"/>
        <color indexed="8"/>
        <rFont val="宋体"/>
        <charset val="134"/>
      </rPr>
      <t>016预算数</t>
    </r>
  </si>
  <si>
    <t>政府性基金</t>
  </si>
  <si>
    <t>（一）征地补偿支出</t>
  </si>
  <si>
    <t>1.土地支出费用（规土局）</t>
  </si>
  <si>
    <t>用于支付营业房征收补偿费3000万元、民惠苑土地拆迁补偿6000万元等宁东基地核心区土地征收拆迁补偿费用</t>
  </si>
  <si>
    <t>2.收回国有土地建设用地费用（规土局）</t>
  </si>
  <si>
    <t>用于支付收回国有建设用地补偿使用，中房物流园土地及附着物约1.2亿元，马莲台电厂二期预留用地251万元，大众房地产国有建设用地尾款105万元等，宝塔灵州园区收回国有建设用地尾款350万元等</t>
  </si>
  <si>
    <t>（二）建设项目</t>
  </si>
  <si>
    <t>1.保障性住房建设配套资金</t>
  </si>
  <si>
    <t>按照自治区有关要求，按照不低于土地出让收入的2%计提保障住房建设配套。</t>
  </si>
  <si>
    <t>2.其他基本建设项目资金</t>
  </si>
  <si>
    <t>其他基本建设项目资金。</t>
  </si>
  <si>
    <t>3.宁东能化投资公司注册资本金</t>
  </si>
  <si>
    <t>根据党工委2016·第16次会议纪要，鉴于能化公司职能的特殊性，致使资产负债率过高，为支持能化公司发展，管委会注资2亿元，2017年政府基金预算安排1亿元，国有资本经营预算安排1亿元。</t>
  </si>
  <si>
    <t>2017年宁东基地国有资本经营预算项目统计表</t>
  </si>
  <si>
    <t>国有资本经营预算</t>
  </si>
  <si>
    <t>（一）国有企业资本金注入</t>
  </si>
  <si>
    <t>223</t>
  </si>
  <si>
    <t>2017年安排1亿元资金作为宁东担保公司注册资本</t>
  </si>
  <si>
    <t>2.宁东科技创业公司注册资本金</t>
  </si>
  <si>
    <t>已拨付科创公司注册资本金3000万元，尚有7000万元未拨付，2017年一般公共预算中安排2500万元，国有资本经营预算安排500万元</t>
  </si>
  <si>
    <t>3.宁东开发投资公司注册资本金</t>
  </si>
  <si>
    <t>以资本金方式注入宁东投资公司2亿元，设立宁东产业发展基金，公共财政预算中安排1亿元，国有资本经营预算安排1亿元</t>
  </si>
  <si>
    <t>4..宁东能化投资公司注册资本金</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</si>
</sst>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6">
    <font>
      <sz val="12"/>
      <name val="宋体"/>
      <charset val="134"/>
    </font>
    <font>
      <b/>
      <sz val="12"/>
      <color indexed="8"/>
      <name val="宋体"/>
      <charset val="134"/>
    </font>
    <font>
      <sz val="12"/>
      <color indexed="8"/>
      <name val="宋体"/>
      <charset val="134"/>
    </font>
    <font>
      <sz val="9"/>
      <color indexed="8"/>
      <name val="宋体"/>
      <charset val="134"/>
    </font>
    <font>
      <b/>
      <sz val="22"/>
      <color indexed="8"/>
      <name val="宋体"/>
      <charset val="134"/>
    </font>
    <font>
      <b/>
      <sz val="18"/>
      <color indexed="8"/>
      <name val="宋体"/>
      <charset val="134"/>
    </font>
    <font>
      <b/>
      <u/>
      <sz val="22"/>
      <color indexed="8"/>
      <name val="宋体"/>
      <charset val="134"/>
    </font>
    <font>
      <sz val="10"/>
      <color indexed="8"/>
      <name val="宋体"/>
      <charset val="134"/>
    </font>
    <font>
      <b/>
      <sz val="10"/>
      <color indexed="8"/>
      <name val="宋体"/>
      <charset val="134"/>
    </font>
    <font>
      <sz val="14"/>
      <color indexed="8"/>
      <name val="宋体"/>
      <charset val="134"/>
    </font>
    <font>
      <b/>
      <sz val="14"/>
      <color indexed="8"/>
      <name val="宋体"/>
      <charset val="134"/>
    </font>
    <font>
      <sz val="11"/>
      <color indexed="8"/>
      <name val="宋体"/>
      <charset val="134"/>
    </font>
    <font>
      <sz val="10"/>
      <color indexed="8"/>
      <name val="宋体"/>
      <charset val="134"/>
      <scheme val="minor"/>
    </font>
    <font>
      <sz val="11"/>
      <color indexed="8"/>
      <name val="宋体"/>
      <charset val="134"/>
      <scheme val="minor"/>
    </font>
    <font>
      <b/>
      <sz val="9"/>
      <color indexed="8"/>
      <name val="宋体"/>
      <charset val="134"/>
    </font>
    <font>
      <sz val="12"/>
      <color indexed="10"/>
      <name val="宋体"/>
      <charset val="134"/>
    </font>
    <font>
      <sz val="10"/>
      <name val="宋体"/>
      <charset val="134"/>
    </font>
    <font>
      <sz val="11"/>
      <name val="宋体"/>
      <charset val="134"/>
    </font>
    <font>
      <sz val="11"/>
      <color indexed="10"/>
      <name val="宋体"/>
      <charset val="134"/>
    </font>
    <font>
      <sz val="9"/>
      <color indexed="10"/>
      <name val="宋体"/>
      <charset val="134"/>
    </font>
    <font>
      <sz val="9"/>
      <name val="宋体"/>
      <charset val="134"/>
    </font>
    <font>
      <sz val="10"/>
      <color theme="1"/>
      <name val="宋体"/>
      <charset val="134"/>
    </font>
    <font>
      <sz val="12"/>
      <color theme="1"/>
      <name val="宋体"/>
      <charset val="134"/>
    </font>
    <font>
      <sz val="12"/>
      <color rgb="FFFF0000"/>
      <name val="宋体"/>
      <charset val="134"/>
    </font>
    <font>
      <b/>
      <sz val="10"/>
      <color indexed="8"/>
      <name val="宋体"/>
      <charset val="134"/>
      <scheme val="minor"/>
    </font>
    <font>
      <b/>
      <sz val="11"/>
      <color indexed="8"/>
      <name val="宋体"/>
      <charset val="134"/>
      <scheme val="minor"/>
    </font>
    <font>
      <b/>
      <sz val="12"/>
      <color indexed="8"/>
      <name val="宋体"/>
      <charset val="134"/>
      <scheme val="minor"/>
    </font>
    <font>
      <b/>
      <sz val="11"/>
      <color indexed="8"/>
      <name val="宋体"/>
      <charset val="134"/>
    </font>
    <font>
      <sz val="11"/>
      <color rgb="FF000000"/>
      <name val="宋体"/>
      <charset val="134"/>
    </font>
    <font>
      <sz val="11"/>
      <name val="宋体"/>
      <charset val="134"/>
      <scheme val="minor"/>
    </font>
    <font>
      <sz val="11"/>
      <color theme="1"/>
      <name val="宋体"/>
      <charset val="134"/>
    </font>
    <font>
      <sz val="10"/>
      <color theme="1"/>
      <name val="宋体"/>
      <charset val="134"/>
      <scheme val="minor"/>
    </font>
    <font>
      <sz val="11"/>
      <color theme="1"/>
      <name val="宋体"/>
      <charset val="134"/>
      <scheme val="minor"/>
    </font>
    <font>
      <sz val="9"/>
      <color theme="1"/>
      <name val="宋体"/>
      <charset val="134"/>
    </font>
    <font>
      <sz val="9"/>
      <color rgb="FFFF0000"/>
      <name val="宋体"/>
      <charset val="134"/>
    </font>
    <font>
      <sz val="10"/>
      <color indexed="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SimSun"/>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xf numFmtId="42" fontId="32" fillId="0" borderId="0" applyFont="0" applyFill="0" applyBorder="0" applyAlignment="0" applyProtection="0">
      <alignment vertical="center"/>
    </xf>
    <xf numFmtId="0" fontId="36" fillId="26" borderId="0" applyNumberFormat="0" applyBorder="0" applyAlignment="0" applyProtection="0">
      <alignment vertical="center"/>
    </xf>
    <xf numFmtId="0" fontId="51" fillId="23" borderId="13"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6" fillId="6" borderId="0" applyNumberFormat="0" applyBorder="0" applyAlignment="0" applyProtection="0">
      <alignment vertical="center"/>
    </xf>
    <xf numFmtId="0" fontId="43" fillId="10" borderId="0" applyNumberFormat="0" applyBorder="0" applyAlignment="0" applyProtection="0">
      <alignment vertical="center"/>
    </xf>
    <xf numFmtId="43" fontId="32" fillId="0" borderId="0" applyFont="0" applyFill="0" applyBorder="0" applyAlignment="0" applyProtection="0">
      <alignment vertical="center"/>
    </xf>
    <xf numFmtId="0" fontId="44" fillId="29" borderId="0" applyNumberFormat="0" applyBorder="0" applyAlignment="0" applyProtection="0">
      <alignment vertical="center"/>
    </xf>
    <xf numFmtId="0" fontId="49" fillId="0" borderId="0" applyNumberFormat="0" applyFill="0" applyBorder="0" applyAlignment="0" applyProtection="0">
      <alignment vertical="center"/>
    </xf>
    <xf numFmtId="9" fontId="32" fillId="0" borderId="0" applyFont="0" applyFill="0" applyBorder="0" applyAlignment="0" applyProtection="0">
      <alignment vertical="center"/>
    </xf>
    <xf numFmtId="0" fontId="42" fillId="0" borderId="0" applyNumberFormat="0" applyFill="0" applyBorder="0" applyAlignment="0" applyProtection="0">
      <alignment vertical="center"/>
    </xf>
    <xf numFmtId="0" fontId="32" fillId="15" borderId="10" applyNumberFormat="0" applyFont="0" applyAlignment="0" applyProtection="0">
      <alignment vertical="center"/>
    </xf>
    <xf numFmtId="0" fontId="44" fillId="22" borderId="0" applyNumberFormat="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8" applyNumberFormat="0" applyFill="0" applyAlignment="0" applyProtection="0">
      <alignment vertical="center"/>
    </xf>
    <xf numFmtId="0" fontId="38" fillId="0" borderId="8" applyNumberFormat="0" applyFill="0" applyAlignment="0" applyProtection="0">
      <alignment vertical="center"/>
    </xf>
    <xf numFmtId="0" fontId="44" fillId="28" borderId="0" applyNumberFormat="0" applyBorder="0" applyAlignment="0" applyProtection="0">
      <alignment vertical="center"/>
    </xf>
    <xf numFmtId="0" fontId="41" fillId="0" borderId="12" applyNumberFormat="0" applyFill="0" applyAlignment="0" applyProtection="0">
      <alignment vertical="center"/>
    </xf>
    <xf numFmtId="0" fontId="44" fillId="21" borderId="0" applyNumberFormat="0" applyBorder="0" applyAlignment="0" applyProtection="0">
      <alignment vertical="center"/>
    </xf>
    <xf numFmtId="0" fontId="45" fillId="14" borderId="9" applyNumberFormat="0" applyAlignment="0" applyProtection="0">
      <alignment vertical="center"/>
    </xf>
    <xf numFmtId="0" fontId="52" fillId="14" borderId="13" applyNumberFormat="0" applyAlignment="0" applyProtection="0">
      <alignment vertical="center"/>
    </xf>
    <xf numFmtId="0" fontId="37" fillId="5" borderId="7" applyNumberFormat="0" applyAlignment="0" applyProtection="0">
      <alignment vertical="center"/>
    </xf>
    <xf numFmtId="0" fontId="36" fillId="33" borderId="0" applyNumberFormat="0" applyBorder="0" applyAlignment="0" applyProtection="0">
      <alignment vertical="center"/>
    </xf>
    <xf numFmtId="0" fontId="44" fillId="18" borderId="0" applyNumberFormat="0" applyBorder="0" applyAlignment="0" applyProtection="0">
      <alignment vertical="center"/>
    </xf>
    <xf numFmtId="0" fontId="53" fillId="0" borderId="14" applyNumberFormat="0" applyFill="0" applyAlignment="0" applyProtection="0">
      <alignment vertical="center"/>
    </xf>
    <xf numFmtId="0" fontId="47" fillId="0" borderId="11" applyNumberFormat="0" applyFill="0" applyAlignment="0" applyProtection="0">
      <alignment vertical="center"/>
    </xf>
    <xf numFmtId="0" fontId="54" fillId="32" borderId="0" applyNumberFormat="0" applyBorder="0" applyAlignment="0" applyProtection="0">
      <alignment vertical="center"/>
    </xf>
    <xf numFmtId="0" fontId="50" fillId="20" borderId="0" applyNumberFormat="0" applyBorder="0" applyAlignment="0" applyProtection="0">
      <alignment vertical="center"/>
    </xf>
    <xf numFmtId="0" fontId="36" fillId="25" borderId="0" applyNumberFormat="0" applyBorder="0" applyAlignment="0" applyProtection="0">
      <alignment vertical="center"/>
    </xf>
    <xf numFmtId="0" fontId="44" fillId="13" borderId="0" applyNumberFormat="0" applyBorder="0" applyAlignment="0" applyProtection="0">
      <alignment vertical="center"/>
    </xf>
    <xf numFmtId="0" fontId="36" fillId="24" borderId="0" applyNumberFormat="0" applyBorder="0" applyAlignment="0" applyProtection="0">
      <alignment vertical="center"/>
    </xf>
    <xf numFmtId="0" fontId="36" fillId="4" borderId="0" applyNumberFormat="0" applyBorder="0" applyAlignment="0" applyProtection="0">
      <alignment vertical="center"/>
    </xf>
    <xf numFmtId="0" fontId="36" fillId="31" borderId="0" applyNumberFormat="0" applyBorder="0" applyAlignment="0" applyProtection="0">
      <alignment vertical="center"/>
    </xf>
    <xf numFmtId="0" fontId="36" fillId="9" borderId="0" applyNumberFormat="0" applyBorder="0" applyAlignment="0" applyProtection="0">
      <alignment vertical="center"/>
    </xf>
    <xf numFmtId="0" fontId="44" fillId="12" borderId="0" applyNumberFormat="0" applyBorder="0" applyAlignment="0" applyProtection="0">
      <alignment vertical="center"/>
    </xf>
    <xf numFmtId="0" fontId="44" fillId="17" borderId="0" applyNumberFormat="0" applyBorder="0" applyAlignment="0" applyProtection="0">
      <alignment vertical="center"/>
    </xf>
    <xf numFmtId="0" fontId="36" fillId="30" borderId="0" applyNumberFormat="0" applyBorder="0" applyAlignment="0" applyProtection="0">
      <alignment vertical="center"/>
    </xf>
    <xf numFmtId="0" fontId="36" fillId="8" borderId="0" applyNumberFormat="0" applyBorder="0" applyAlignment="0" applyProtection="0">
      <alignment vertical="center"/>
    </xf>
    <xf numFmtId="0" fontId="44" fillId="11" borderId="0" applyNumberFormat="0" applyBorder="0" applyAlignment="0" applyProtection="0">
      <alignment vertical="center"/>
    </xf>
    <xf numFmtId="0" fontId="36" fillId="3" borderId="0" applyNumberFormat="0" applyBorder="0" applyAlignment="0" applyProtection="0">
      <alignment vertical="center"/>
    </xf>
    <xf numFmtId="0" fontId="44" fillId="27" borderId="0" applyNumberFormat="0" applyBorder="0" applyAlignment="0" applyProtection="0">
      <alignment vertical="center"/>
    </xf>
    <xf numFmtId="0" fontId="44" fillId="16" borderId="0" applyNumberFormat="0" applyBorder="0" applyAlignment="0" applyProtection="0">
      <alignment vertical="center"/>
    </xf>
    <xf numFmtId="0" fontId="36" fillId="7" borderId="0" applyNumberFormat="0" applyBorder="0" applyAlignment="0" applyProtection="0">
      <alignment vertical="center"/>
    </xf>
    <xf numFmtId="0" fontId="44" fillId="19" borderId="0" applyNumberFormat="0" applyBorder="0" applyAlignment="0" applyProtection="0">
      <alignment vertical="center"/>
    </xf>
    <xf numFmtId="0" fontId="0" fillId="0" borderId="0"/>
    <xf numFmtId="0" fontId="20" fillId="0" borderId="0"/>
  </cellStyleXfs>
  <cellXfs count="118">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right" vertical="center"/>
    </xf>
    <xf numFmtId="0" fontId="2" fillId="0" borderId="0" xfId="0" applyFont="1" applyFill="1" applyAlignment="1">
      <alignment vertical="center" wrapText="1"/>
    </xf>
    <xf numFmtId="0" fontId="7" fillId="0" borderId="0" xfId="0" applyFont="1" applyFill="1" applyBorder="1" applyAlignment="1">
      <alignment horizontal="center" vertical="center"/>
    </xf>
    <xf numFmtId="0" fontId="8" fillId="2" borderId="1" xfId="0" applyNumberFormat="1" applyFont="1" applyFill="1" applyBorder="1" applyAlignment="1" applyProtection="1">
      <alignment horizontal="center" vertical="center"/>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0" fontId="1" fillId="2" borderId="1" xfId="0" applyFont="1" applyFill="1" applyBorder="1" applyAlignment="1">
      <alignment vertical="center"/>
    </xf>
    <xf numFmtId="49" fontId="9" fillId="2" borderId="1" xfId="0" applyNumberFormat="1" applyFont="1" applyFill="1" applyBorder="1" applyAlignment="1" applyProtection="1">
      <alignment horizontal="left" vertical="center"/>
    </xf>
    <xf numFmtId="49" fontId="10" fillId="2" borderId="1" xfId="0" applyNumberFormat="1" applyFont="1" applyFill="1" applyBorder="1" applyAlignment="1" applyProtection="1">
      <alignment horizontal="center" vertical="center"/>
    </xf>
    <xf numFmtId="0" fontId="10" fillId="2" borderId="1" xfId="0" applyFont="1" applyFill="1" applyBorder="1" applyAlignment="1">
      <alignment vertical="center" wrapText="1"/>
    </xf>
    <xf numFmtId="177" fontId="10"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10" fillId="2" borderId="1" xfId="0" applyNumberFormat="1" applyFont="1" applyFill="1" applyBorder="1" applyAlignment="1" applyProtection="1">
      <alignment horizontal="left" vertical="center"/>
    </xf>
    <xf numFmtId="177" fontId="7" fillId="2" borderId="1" xfId="0" applyNumberFormat="1" applyFont="1" applyFill="1" applyBorder="1" applyAlignment="1">
      <alignment horizontal="center" vertical="center"/>
    </xf>
    <xf numFmtId="177" fontId="11"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11" fillId="2" borderId="1" xfId="0" applyNumberFormat="1" applyFont="1" applyFill="1" applyBorder="1" applyAlignment="1" applyProtection="1">
      <alignment horizontal="left" vertical="center" wrapText="1"/>
    </xf>
    <xf numFmtId="0" fontId="11" fillId="0" borderId="1" xfId="0" applyNumberFormat="1" applyFont="1" applyBorder="1" applyAlignment="1">
      <alignment vertical="center" wrapText="1" shrinkToFit="1"/>
    </xf>
    <xf numFmtId="177" fontId="7" fillId="0" borderId="1" xfId="0" applyNumberFormat="1" applyFont="1" applyBorder="1" applyAlignment="1">
      <alignment horizontal="center" vertical="center" wrapText="1" shrinkToFit="1"/>
    </xf>
    <xf numFmtId="177" fontId="12" fillId="2" borderId="1" xfId="0" applyNumberFormat="1" applyFont="1" applyFill="1" applyBorder="1" applyAlignment="1">
      <alignment horizontal="center" vertical="center" wrapText="1"/>
    </xf>
    <xf numFmtId="177" fontId="7" fillId="2" borderId="1" xfId="0" applyNumberFormat="1" applyFont="1" applyFill="1" applyBorder="1" applyAlignment="1" applyProtection="1">
      <alignment horizontal="center" vertical="center" wrapText="1"/>
    </xf>
    <xf numFmtId="177" fontId="13"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0" xfId="0" applyFont="1" applyFill="1" applyAlignment="1">
      <alignment horizontal="center" vertical="center"/>
    </xf>
    <xf numFmtId="177" fontId="2" fillId="0" borderId="0" xfId="0" applyNumberFormat="1" applyFont="1" applyFill="1" applyAlignment="1">
      <alignment vertical="center"/>
    </xf>
    <xf numFmtId="0" fontId="8"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xf>
    <xf numFmtId="0" fontId="10" fillId="0" borderId="0" xfId="0" applyFont="1" applyFill="1" applyAlignment="1">
      <alignment vertical="center"/>
    </xf>
    <xf numFmtId="0" fontId="15" fillId="0" borderId="0" xfId="0" applyFont="1" applyFill="1" applyAlignment="1">
      <alignment vertical="center"/>
    </xf>
    <xf numFmtId="0" fontId="8" fillId="2" borderId="2"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8" fillId="2" borderId="3" xfId="0" applyNumberFormat="1" applyFont="1" applyFill="1" applyBorder="1" applyAlignment="1" applyProtection="1">
      <alignment horizontal="center" vertical="center" wrapText="1"/>
    </xf>
    <xf numFmtId="0" fontId="14" fillId="2" borderId="3" xfId="0" applyNumberFormat="1" applyFont="1" applyFill="1" applyBorder="1" applyAlignment="1">
      <alignment horizontal="center" vertical="center" wrapText="1"/>
    </xf>
    <xf numFmtId="0" fontId="8" fillId="2" borderId="4" xfId="0" applyNumberFormat="1" applyFont="1" applyFill="1" applyBorder="1" applyAlignment="1" applyProtection="1">
      <alignment horizontal="center" vertical="center" wrapText="1"/>
    </xf>
    <xf numFmtId="0" fontId="14" fillId="2" borderId="4" xfId="0" applyNumberFormat="1" applyFont="1" applyFill="1" applyBorder="1" applyAlignment="1">
      <alignment horizontal="center" vertical="center" wrapText="1"/>
    </xf>
    <xf numFmtId="49" fontId="10" fillId="2" borderId="5" xfId="0" applyNumberFormat="1" applyFont="1" applyFill="1" applyBorder="1" applyAlignment="1" applyProtection="1">
      <alignment horizontal="left" vertical="center"/>
    </xf>
    <xf numFmtId="49" fontId="10" fillId="2" borderId="6" xfId="0" applyNumberFormat="1" applyFont="1" applyFill="1" applyBorder="1" applyAlignment="1" applyProtection="1">
      <alignment horizontal="left" vertical="center"/>
    </xf>
    <xf numFmtId="177" fontId="16" fillId="2" borderId="1" xfId="50" applyNumberFormat="1" applyFont="1" applyFill="1" applyBorder="1" applyAlignment="1" applyProtection="1">
      <alignment horizontal="center" vertical="center" wrapText="1"/>
    </xf>
    <xf numFmtId="177" fontId="17" fillId="2" borderId="1" xfId="5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7"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12" fillId="0" borderId="0" xfId="0" applyFont="1" applyFill="1" applyAlignment="1">
      <alignment horizontal="center" vertical="center"/>
    </xf>
    <xf numFmtId="0" fontId="24" fillId="2" borderId="1" xfId="0" applyNumberFormat="1" applyFont="1" applyFill="1" applyBorder="1" applyAlignment="1">
      <alignment horizontal="center" vertical="center" wrapText="1"/>
    </xf>
    <xf numFmtId="49" fontId="8" fillId="2" borderId="1" xfId="0" applyNumberFormat="1" applyFont="1" applyFill="1" applyBorder="1" applyAlignment="1" applyProtection="1">
      <alignment horizontal="left" vertical="center"/>
    </xf>
    <xf numFmtId="177" fontId="25" fillId="2" borderId="1" xfId="0" applyNumberFormat="1" applyFont="1" applyFill="1" applyBorder="1" applyAlignment="1">
      <alignment horizontal="center" vertical="center"/>
    </xf>
    <xf numFmtId="177" fontId="26" fillId="2" borderId="1" xfId="0" applyNumberFormat="1" applyFont="1" applyFill="1" applyBorder="1" applyAlignment="1">
      <alignment horizontal="center" vertical="center"/>
    </xf>
    <xf numFmtId="0" fontId="1" fillId="0" borderId="1" xfId="0" applyFont="1" applyFill="1" applyBorder="1" applyAlignment="1">
      <alignment vertical="center" wrapText="1"/>
    </xf>
    <xf numFmtId="49" fontId="1" fillId="2"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177" fontId="7"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xf>
    <xf numFmtId="49" fontId="11" fillId="2" borderId="1" xfId="0" applyNumberFormat="1" applyFont="1" applyFill="1" applyBorder="1" applyAlignment="1" applyProtection="1">
      <alignment horizontal="left" vertical="center"/>
    </xf>
    <xf numFmtId="49" fontId="27" fillId="2" borderId="1" xfId="0" applyNumberFormat="1" applyFont="1" applyFill="1" applyBorder="1" applyAlignment="1" applyProtection="1">
      <alignment horizontal="left" vertical="center"/>
    </xf>
    <xf numFmtId="49" fontId="11" fillId="2"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0" fontId="17" fillId="0" borderId="1" xfId="0" applyFont="1" applyBorder="1" applyAlignment="1">
      <alignment horizontal="left" vertical="center" wrapText="1"/>
    </xf>
    <xf numFmtId="177" fontId="16" fillId="0" borderId="1" xfId="0" applyNumberFormat="1" applyFont="1" applyBorder="1" applyAlignment="1">
      <alignment horizontal="center" vertical="center" wrapText="1"/>
    </xf>
    <xf numFmtId="49" fontId="27" fillId="2"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xf>
    <xf numFmtId="49" fontId="11" fillId="2" borderId="1" xfId="50" applyNumberFormat="1" applyFont="1" applyFill="1" applyBorder="1" applyAlignment="1" applyProtection="1">
      <alignment horizontal="center" vertical="center" wrapText="1"/>
    </xf>
    <xf numFmtId="49" fontId="27" fillId="0" borderId="1" xfId="0" applyNumberFormat="1" applyFont="1" applyFill="1" applyBorder="1" applyAlignment="1" applyProtection="1">
      <alignment horizontal="left" vertical="center"/>
    </xf>
    <xf numFmtId="49" fontId="28" fillId="0" borderId="1" xfId="0" applyNumberFormat="1" applyFont="1" applyFill="1" applyBorder="1" applyAlignment="1" applyProtection="1">
      <alignment horizontal="left" vertical="center" wrapText="1"/>
    </xf>
    <xf numFmtId="0" fontId="10" fillId="0" borderId="1" xfId="0" applyFont="1" applyFill="1" applyBorder="1" applyAlignment="1">
      <alignment vertical="center" wrapText="1"/>
    </xf>
    <xf numFmtId="0" fontId="2"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shrinkToFit="1"/>
    </xf>
    <xf numFmtId="177" fontId="7"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pplyProtection="1">
      <alignment horizontal="left" vertical="center"/>
    </xf>
    <xf numFmtId="177" fontId="29"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27" fillId="2" borderId="1" xfId="0" applyFont="1" applyFill="1" applyBorder="1" applyAlignment="1" applyProtection="1">
      <alignment vertical="center"/>
    </xf>
    <xf numFmtId="49" fontId="30" fillId="2" borderId="1" xfId="0" applyNumberFormat="1" applyFont="1" applyFill="1" applyBorder="1" applyAlignment="1" applyProtection="1">
      <alignment horizontal="left" vertical="center" wrapText="1"/>
    </xf>
    <xf numFmtId="177" fontId="31" fillId="2" borderId="1" xfId="0" applyNumberFormat="1" applyFont="1" applyFill="1" applyBorder="1" applyAlignment="1">
      <alignment horizontal="center" vertical="center" wrapText="1"/>
    </xf>
    <xf numFmtId="177" fontId="21" fillId="2" borderId="1" xfId="0" applyNumberFormat="1" applyFont="1" applyFill="1" applyBorder="1" applyAlignment="1" applyProtection="1">
      <alignment horizontal="center" vertical="center" wrapText="1"/>
    </xf>
    <xf numFmtId="177" fontId="32" fillId="2" borderId="1" xfId="0" applyNumberFormat="1" applyFont="1" applyFill="1" applyBorder="1" applyAlignment="1">
      <alignment horizontal="center" vertical="center" wrapText="1"/>
    </xf>
    <xf numFmtId="49" fontId="30" fillId="0" borderId="1" xfId="0" applyNumberFormat="1" applyFont="1" applyFill="1" applyBorder="1" applyAlignment="1" applyProtection="1">
      <alignment horizontal="left" vertical="center" wrapText="1"/>
    </xf>
    <xf numFmtId="49" fontId="17" fillId="2" borderId="1" xfId="0" applyNumberFormat="1" applyFont="1" applyFill="1" applyBorder="1" applyAlignment="1">
      <alignment horizontal="center" vertical="center"/>
    </xf>
    <xf numFmtId="177" fontId="29" fillId="2"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left" vertical="center"/>
    </xf>
    <xf numFmtId="177" fontId="11" fillId="2" borderId="1" xfId="0" applyNumberFormat="1" applyFont="1" applyFill="1" applyBorder="1" applyAlignment="1">
      <alignment horizontal="left" vertical="center" wrapText="1"/>
    </xf>
    <xf numFmtId="49" fontId="28" fillId="2" borderId="1" xfId="0" applyNumberFormat="1" applyFont="1" applyFill="1" applyBorder="1" applyAlignment="1" applyProtection="1">
      <alignment horizontal="left" vertical="center" wrapText="1"/>
    </xf>
    <xf numFmtId="0" fontId="21" fillId="0" borderId="1" xfId="0" applyFont="1" applyFill="1" applyBorder="1" applyAlignment="1">
      <alignment vertical="center" wrapText="1"/>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35" fillId="0" borderId="1" xfId="0" applyFont="1" applyFill="1" applyBorder="1" applyAlignment="1">
      <alignment vertical="center" wrapText="1"/>
    </xf>
    <xf numFmtId="0" fontId="20" fillId="0" borderId="0" xfId="0" applyFont="1" applyFill="1" applyAlignment="1">
      <alignment vertical="center" wrapText="1"/>
    </xf>
    <xf numFmtId="0" fontId="3" fillId="0" borderId="0" xfId="0" applyFont="1" applyFill="1" applyAlignment="1">
      <alignment vertical="center" wrapText="1"/>
    </xf>
    <xf numFmtId="0" fontId="11" fillId="0" borderId="1" xfId="0" applyFont="1" applyFill="1" applyBorder="1" applyAlignment="1">
      <alignment vertical="center"/>
    </xf>
    <xf numFmtId="177" fontId="12" fillId="0" borderId="0" xfId="0" applyNumberFormat="1" applyFont="1" applyFill="1" applyAlignment="1">
      <alignment horizontal="center" vertical="center"/>
    </xf>
    <xf numFmtId="49" fontId="11" fillId="2" borderId="1" xfId="0" applyNumberFormat="1" applyFont="1" applyFill="1" applyBorder="1" applyAlignment="1" applyProtection="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2"/>
  <sheetViews>
    <sheetView workbookViewId="0">
      <pane ySplit="7" topLeftCell="A158" activePane="bottomLeft" state="frozen"/>
      <selection/>
      <selection pane="bottomLeft" activeCell="E103" sqref="E103"/>
    </sheetView>
  </sheetViews>
  <sheetFormatPr defaultColWidth="4.25" defaultRowHeight="14.25"/>
  <cols>
    <col min="1" max="3" width="4.625" style="2" customWidth="1"/>
    <col min="4" max="4" width="39.625" style="2" customWidth="1"/>
    <col min="5" max="5" width="83.25" style="2" customWidth="1"/>
    <col min="6" max="6" width="12" style="2" hidden="1" customWidth="1"/>
    <col min="7" max="7" width="1.125" style="2" hidden="1" customWidth="1"/>
    <col min="8" max="8" width="14.625" style="62" customWidth="1"/>
    <col min="9" max="9" width="14.625" style="2" customWidth="1"/>
    <col min="10" max="10" width="9" style="2"/>
    <col min="11" max="11" width="18.25" style="3" customWidth="1"/>
    <col min="12" max="12" width="11" style="2" customWidth="1"/>
    <col min="13" max="32" width="9" style="2" customWidth="1"/>
    <col min="33" max="16384" width="4.25" style="2"/>
  </cols>
  <sheetData>
    <row r="1" ht="51.75" customHeight="1" spans="1:9">
      <c r="A1" s="4" t="s">
        <v>0</v>
      </c>
      <c r="B1" s="4"/>
      <c r="C1" s="4"/>
      <c r="D1" s="4"/>
      <c r="E1" s="4"/>
      <c r="F1" s="4"/>
      <c r="G1" s="4"/>
      <c r="H1" s="4"/>
      <c r="I1" s="4"/>
    </row>
    <row r="2" ht="27.75" hidden="1" customHeight="1" spans="1:8">
      <c r="A2" s="5" t="s">
        <v>1</v>
      </c>
      <c r="B2" s="5"/>
      <c r="C2" s="5"/>
      <c r="D2" s="5"/>
      <c r="E2" s="5"/>
      <c r="F2" s="5"/>
      <c r="G2" s="5"/>
      <c r="H2" s="5"/>
    </row>
    <row r="3" ht="13.5" hidden="1" customHeight="1" spans="1:7">
      <c r="A3" s="6"/>
      <c r="B3" s="6"/>
      <c r="C3" s="6"/>
      <c r="D3" s="6"/>
      <c r="E3" s="7"/>
      <c r="F3" s="7"/>
      <c r="G3" s="7"/>
    </row>
    <row r="4" ht="27" customHeight="1" spans="1:9">
      <c r="A4" s="9" t="s">
        <v>2</v>
      </c>
      <c r="B4" s="9"/>
      <c r="C4" s="9"/>
      <c r="D4" s="10" t="s">
        <v>3</v>
      </c>
      <c r="E4" s="11" t="s">
        <v>4</v>
      </c>
      <c r="F4" s="11" t="s">
        <v>5</v>
      </c>
      <c r="G4" s="11" t="s">
        <v>6</v>
      </c>
      <c r="H4" s="63" t="s">
        <v>7</v>
      </c>
      <c r="I4" s="31" t="s">
        <v>8</v>
      </c>
    </row>
    <row r="5" ht="9.75" customHeight="1" spans="1:11">
      <c r="A5" s="10" t="s">
        <v>9</v>
      </c>
      <c r="B5" s="10" t="s">
        <v>10</v>
      </c>
      <c r="C5" s="10" t="s">
        <v>11</v>
      </c>
      <c r="D5" s="12"/>
      <c r="E5" s="12"/>
      <c r="F5" s="11"/>
      <c r="G5" s="11"/>
      <c r="H5" s="63"/>
      <c r="I5" s="31"/>
      <c r="K5" s="2"/>
    </row>
    <row r="6" ht="15.95" customHeight="1" spans="1:11">
      <c r="A6" s="12"/>
      <c r="B6" s="12"/>
      <c r="C6" s="12"/>
      <c r="D6" s="12"/>
      <c r="E6" s="12"/>
      <c r="F6" s="11"/>
      <c r="G6" s="11"/>
      <c r="H6" s="63"/>
      <c r="I6" s="31"/>
      <c r="K6" s="2"/>
    </row>
    <row r="7" ht="25.5" customHeight="1" spans="1:11">
      <c r="A7" s="64"/>
      <c r="B7" s="64"/>
      <c r="C7" s="18"/>
      <c r="D7" s="14" t="s">
        <v>12</v>
      </c>
      <c r="E7" s="15"/>
      <c r="F7" s="65"/>
      <c r="G7" s="65"/>
      <c r="H7" s="66">
        <f t="shared" ref="H7" si="0">H8+H12</f>
        <v>112116.01</v>
      </c>
      <c r="I7" s="86"/>
      <c r="K7" s="2"/>
    </row>
    <row r="8" ht="18.75" spans="1:11">
      <c r="A8" s="64"/>
      <c r="B8" s="64"/>
      <c r="C8" s="64"/>
      <c r="D8" s="18" t="s">
        <v>13</v>
      </c>
      <c r="E8" s="67"/>
      <c r="F8" s="25">
        <f t="shared" ref="F8:H8" si="1">SUM(F9:F11)</f>
        <v>6584</v>
      </c>
      <c r="G8" s="25">
        <f t="shared" si="1"/>
        <v>9184</v>
      </c>
      <c r="H8" s="27">
        <f t="shared" si="1"/>
        <v>10557</v>
      </c>
      <c r="I8" s="33"/>
      <c r="K8" s="2"/>
    </row>
    <row r="9" ht="54" spans="1:13">
      <c r="A9" s="64"/>
      <c r="B9" s="64"/>
      <c r="C9" s="64"/>
      <c r="D9" s="68" t="s">
        <v>14</v>
      </c>
      <c r="E9" s="69" t="s">
        <v>15</v>
      </c>
      <c r="F9" s="70">
        <v>5532</v>
      </c>
      <c r="G9" s="26">
        <v>7678</v>
      </c>
      <c r="H9" s="27">
        <f>8877-56</f>
        <v>8821</v>
      </c>
      <c r="I9" s="33"/>
      <c r="K9" s="87" t="s">
        <v>16</v>
      </c>
      <c r="L9" s="87">
        <f>-530.34</f>
        <v>-530.34</v>
      </c>
      <c r="M9" s="2">
        <v>-56</v>
      </c>
    </row>
    <row r="10" ht="40.5" spans="1:11">
      <c r="A10" s="64"/>
      <c r="B10" s="64"/>
      <c r="C10" s="64"/>
      <c r="D10" s="68" t="s">
        <v>17</v>
      </c>
      <c r="E10" s="69" t="s">
        <v>18</v>
      </c>
      <c r="F10" s="25">
        <f>270+113+18+131</f>
        <v>532</v>
      </c>
      <c r="G10" s="26">
        <f>200+278+100+131+7+55</f>
        <v>771</v>
      </c>
      <c r="H10" s="27">
        <v>1153</v>
      </c>
      <c r="I10" s="33"/>
      <c r="K10" s="2"/>
    </row>
    <row r="11" ht="54" spans="1:15">
      <c r="A11" s="64"/>
      <c r="B11" s="64"/>
      <c r="C11" s="64"/>
      <c r="D11" s="71" t="s">
        <v>19</v>
      </c>
      <c r="E11" s="22" t="s">
        <v>20</v>
      </c>
      <c r="F11" s="25">
        <v>520</v>
      </c>
      <c r="G11" s="26">
        <v>735</v>
      </c>
      <c r="H11" s="27">
        <f>604-21</f>
        <v>583</v>
      </c>
      <c r="I11" s="33"/>
      <c r="K11" s="2" t="s">
        <v>21</v>
      </c>
      <c r="O11" s="2" t="s">
        <v>22</v>
      </c>
    </row>
    <row r="12" ht="24" customHeight="1" spans="1:11">
      <c r="A12" s="64"/>
      <c r="B12" s="64"/>
      <c r="C12" s="64"/>
      <c r="D12" s="18" t="s">
        <v>23</v>
      </c>
      <c r="E12" s="22"/>
      <c r="F12" s="25">
        <f>F13+F115+F161+F167+F178+F184+F186+F195+F202+F205</f>
        <v>43812</v>
      </c>
      <c r="G12" s="25">
        <f>G13+G115+G161+G167+G178+G184+G186+G195+G202+G205</f>
        <v>99781.47</v>
      </c>
      <c r="H12" s="27">
        <f>H13+H115+H161+H167+H178+H184+H186+H195+H201+H205+H207</f>
        <v>101559.01</v>
      </c>
      <c r="I12" s="33"/>
      <c r="K12" s="2"/>
    </row>
    <row r="13" ht="24" customHeight="1" spans="1:11">
      <c r="A13" s="64"/>
      <c r="B13" s="64"/>
      <c r="C13" s="64"/>
      <c r="D13" s="18" t="s">
        <v>24</v>
      </c>
      <c r="E13" s="22"/>
      <c r="F13" s="25">
        <f>F14+F26+F33+F35+F37+F41+F39+F45+F51+F53+F63+F70+F77+F81+F84+F86+F110+F105+F107</f>
        <v>5173</v>
      </c>
      <c r="G13" s="25">
        <f>G14+G26+G33+G35+G37+G41+G39+G45+G51+G53+G63+G70+G77+G81+G84+G86+G110+G105+G107</f>
        <v>3813.17</v>
      </c>
      <c r="H13" s="27">
        <f>H14+H26+H33+H35+H37+H41+H39+H45+H51+H53+H63+H70+H77+H81+H84+H86+H110+H105+H107</f>
        <v>6533.16</v>
      </c>
      <c r="I13" s="33"/>
      <c r="K13" s="2"/>
    </row>
    <row r="14" ht="24" customHeight="1" spans="1:11">
      <c r="A14" s="72"/>
      <c r="B14" s="72"/>
      <c r="C14" s="72"/>
      <c r="D14" s="73" t="s">
        <v>25</v>
      </c>
      <c r="E14" s="22"/>
      <c r="F14" s="25">
        <f>SUM(F15:F25)</f>
        <v>401</v>
      </c>
      <c r="G14" s="25">
        <f>SUM(G15:G25)</f>
        <v>176.87</v>
      </c>
      <c r="H14" s="27">
        <f>SUM(H15:H25)</f>
        <v>639</v>
      </c>
      <c r="I14" s="33"/>
      <c r="K14" s="2"/>
    </row>
    <row r="15" ht="24" customHeight="1" spans="1:9">
      <c r="A15" s="74" t="s">
        <v>26</v>
      </c>
      <c r="B15" s="74" t="s">
        <v>27</v>
      </c>
      <c r="C15" s="74" t="s">
        <v>28</v>
      </c>
      <c r="D15" s="22" t="s">
        <v>29</v>
      </c>
      <c r="E15" s="22" t="s">
        <v>30</v>
      </c>
      <c r="F15" s="25">
        <v>60</v>
      </c>
      <c r="G15" s="26">
        <v>7</v>
      </c>
      <c r="H15" s="27">
        <v>30</v>
      </c>
      <c r="I15" s="33"/>
    </row>
    <row r="16" ht="24" customHeight="1" spans="1:9">
      <c r="A16" s="74" t="s">
        <v>26</v>
      </c>
      <c r="B16" s="74" t="s">
        <v>27</v>
      </c>
      <c r="C16" s="74" t="s">
        <v>28</v>
      </c>
      <c r="D16" s="22" t="s">
        <v>31</v>
      </c>
      <c r="E16" s="22" t="s">
        <v>32</v>
      </c>
      <c r="F16" s="25">
        <v>22</v>
      </c>
      <c r="G16" s="26">
        <v>28</v>
      </c>
      <c r="H16" s="27">
        <v>22</v>
      </c>
      <c r="I16" s="33"/>
    </row>
    <row r="17" ht="24" customHeight="1" spans="1:9">
      <c r="A17" s="74" t="s">
        <v>26</v>
      </c>
      <c r="B17" s="74" t="s">
        <v>27</v>
      </c>
      <c r="C17" s="74" t="s">
        <v>28</v>
      </c>
      <c r="D17" s="22" t="s">
        <v>33</v>
      </c>
      <c r="E17" s="22"/>
      <c r="F17" s="25">
        <v>50</v>
      </c>
      <c r="G17" s="26">
        <v>14</v>
      </c>
      <c r="H17" s="27">
        <v>40</v>
      </c>
      <c r="I17" s="33"/>
    </row>
    <row r="18" ht="24" customHeight="1" spans="1:9">
      <c r="A18" s="74" t="s">
        <v>26</v>
      </c>
      <c r="B18" s="74" t="s">
        <v>27</v>
      </c>
      <c r="C18" s="74" t="s">
        <v>28</v>
      </c>
      <c r="D18" s="22" t="s">
        <v>34</v>
      </c>
      <c r="E18" s="22" t="s">
        <v>35</v>
      </c>
      <c r="F18" s="25">
        <v>75</v>
      </c>
      <c r="G18" s="26">
        <v>45</v>
      </c>
      <c r="H18" s="27">
        <v>50</v>
      </c>
      <c r="I18" s="33"/>
    </row>
    <row r="19" ht="24" customHeight="1" spans="1:9">
      <c r="A19" s="74" t="s">
        <v>26</v>
      </c>
      <c r="B19" s="74" t="s">
        <v>27</v>
      </c>
      <c r="C19" s="74" t="s">
        <v>28</v>
      </c>
      <c r="D19" s="22" t="s">
        <v>36</v>
      </c>
      <c r="E19" s="22" t="s">
        <v>37</v>
      </c>
      <c r="F19" s="25">
        <v>35</v>
      </c>
      <c r="G19" s="26">
        <v>5</v>
      </c>
      <c r="H19" s="27">
        <v>15</v>
      </c>
      <c r="I19" s="33"/>
    </row>
    <row r="20" ht="30" customHeight="1" spans="1:9">
      <c r="A20" s="74" t="s">
        <v>26</v>
      </c>
      <c r="B20" s="74" t="s">
        <v>27</v>
      </c>
      <c r="C20" s="74" t="s">
        <v>28</v>
      </c>
      <c r="D20" s="22" t="s">
        <v>38</v>
      </c>
      <c r="E20" s="22" t="s">
        <v>39</v>
      </c>
      <c r="F20" s="25">
        <v>12</v>
      </c>
      <c r="G20" s="26">
        <v>11</v>
      </c>
      <c r="H20" s="27">
        <v>12</v>
      </c>
      <c r="I20" s="33"/>
    </row>
    <row r="21" ht="24" customHeight="1" spans="1:9">
      <c r="A21" s="74" t="s">
        <v>26</v>
      </c>
      <c r="B21" s="74" t="s">
        <v>27</v>
      </c>
      <c r="C21" s="74" t="s">
        <v>28</v>
      </c>
      <c r="D21" s="22" t="s">
        <v>40</v>
      </c>
      <c r="E21" s="22" t="s">
        <v>41</v>
      </c>
      <c r="F21" s="25">
        <v>90</v>
      </c>
      <c r="G21" s="26">
        <v>66.87</v>
      </c>
      <c r="H21" s="27">
        <v>70</v>
      </c>
      <c r="I21" s="33"/>
    </row>
    <row r="22" ht="30" customHeight="1" spans="1:9">
      <c r="A22" s="74" t="s">
        <v>26</v>
      </c>
      <c r="B22" s="74" t="s">
        <v>27</v>
      </c>
      <c r="C22" s="74" t="s">
        <v>28</v>
      </c>
      <c r="D22" s="22" t="s">
        <v>42</v>
      </c>
      <c r="E22" s="22" t="s">
        <v>43</v>
      </c>
      <c r="F22" s="25">
        <v>57</v>
      </c>
      <c r="G22" s="26">
        <v>0</v>
      </c>
      <c r="H22" s="27">
        <v>50</v>
      </c>
      <c r="I22" s="33"/>
    </row>
    <row r="23" ht="30" customHeight="1" spans="1:9">
      <c r="A23" s="74" t="s">
        <v>26</v>
      </c>
      <c r="B23" s="74" t="s">
        <v>27</v>
      </c>
      <c r="C23" s="74" t="s">
        <v>28</v>
      </c>
      <c r="D23" s="22" t="s">
        <v>44</v>
      </c>
      <c r="E23" s="22" t="s">
        <v>45</v>
      </c>
      <c r="F23" s="25"/>
      <c r="G23" s="26"/>
      <c r="H23" s="27">
        <v>20</v>
      </c>
      <c r="I23" s="33"/>
    </row>
    <row r="24" ht="36" customHeight="1" spans="1:9">
      <c r="A24" s="74" t="s">
        <v>26</v>
      </c>
      <c r="B24" s="74" t="s">
        <v>27</v>
      </c>
      <c r="C24" s="74" t="s">
        <v>28</v>
      </c>
      <c r="D24" s="22" t="s">
        <v>46</v>
      </c>
      <c r="E24" s="22" t="s">
        <v>47</v>
      </c>
      <c r="F24" s="25"/>
      <c r="G24" s="26"/>
      <c r="H24" s="27">
        <v>300</v>
      </c>
      <c r="I24" s="33"/>
    </row>
    <row r="25" ht="24" customHeight="1" spans="1:9">
      <c r="A25" s="74" t="s">
        <v>26</v>
      </c>
      <c r="B25" s="74" t="s">
        <v>27</v>
      </c>
      <c r="C25" s="74" t="s">
        <v>28</v>
      </c>
      <c r="D25" s="22" t="s">
        <v>48</v>
      </c>
      <c r="E25" s="22"/>
      <c r="F25" s="25"/>
      <c r="G25" s="26"/>
      <c r="H25" s="27">
        <v>30</v>
      </c>
      <c r="I25" s="33"/>
    </row>
    <row r="26" ht="24" customHeight="1" spans="1:9">
      <c r="A26" s="74"/>
      <c r="B26" s="74"/>
      <c r="C26" s="74"/>
      <c r="D26" s="73" t="s">
        <v>49</v>
      </c>
      <c r="E26" s="22"/>
      <c r="F26" s="25">
        <f t="shared" ref="F26:H26" si="2">SUM(F27:F32)</f>
        <v>22</v>
      </c>
      <c r="G26" s="25">
        <f t="shared" si="2"/>
        <v>18</v>
      </c>
      <c r="H26" s="27">
        <f t="shared" si="2"/>
        <v>681</v>
      </c>
      <c r="I26" s="33"/>
    </row>
    <row r="27" ht="30" customHeight="1" spans="1:9">
      <c r="A27" s="75" t="s">
        <v>50</v>
      </c>
      <c r="B27" s="75" t="s">
        <v>51</v>
      </c>
      <c r="C27" s="75" t="s">
        <v>27</v>
      </c>
      <c r="D27" s="69" t="s">
        <v>52</v>
      </c>
      <c r="E27" s="22" t="s">
        <v>53</v>
      </c>
      <c r="F27" s="25">
        <v>16</v>
      </c>
      <c r="G27" s="26">
        <v>15</v>
      </c>
      <c r="H27" s="27">
        <v>20</v>
      </c>
      <c r="I27" s="33"/>
    </row>
    <row r="28" ht="32.25" customHeight="1" spans="1:9">
      <c r="A28" s="74" t="s">
        <v>26</v>
      </c>
      <c r="B28" s="74" t="s">
        <v>54</v>
      </c>
      <c r="C28" s="74" t="s">
        <v>55</v>
      </c>
      <c r="D28" s="22" t="s">
        <v>56</v>
      </c>
      <c r="E28" s="22" t="s">
        <v>57</v>
      </c>
      <c r="F28" s="25">
        <v>6</v>
      </c>
      <c r="G28" s="26">
        <v>3</v>
      </c>
      <c r="H28" s="27">
        <v>6</v>
      </c>
      <c r="I28" s="33"/>
    </row>
    <row r="29" ht="44.25" customHeight="1" spans="1:9">
      <c r="A29" s="74" t="s">
        <v>26</v>
      </c>
      <c r="B29" s="74" t="s">
        <v>58</v>
      </c>
      <c r="C29" s="74" t="s">
        <v>28</v>
      </c>
      <c r="D29" s="22" t="s">
        <v>59</v>
      </c>
      <c r="E29" s="22" t="s">
        <v>60</v>
      </c>
      <c r="F29" s="25" t="s">
        <v>61</v>
      </c>
      <c r="G29" s="26" t="s">
        <v>61</v>
      </c>
      <c r="H29" s="27">
        <v>10</v>
      </c>
      <c r="I29" s="33"/>
    </row>
    <row r="30" ht="39" customHeight="1" spans="1:9">
      <c r="A30" s="74" t="s">
        <v>26</v>
      </c>
      <c r="B30" s="74" t="s">
        <v>54</v>
      </c>
      <c r="C30" s="74" t="s">
        <v>28</v>
      </c>
      <c r="D30" s="22" t="s">
        <v>62</v>
      </c>
      <c r="E30" s="22" t="s">
        <v>63</v>
      </c>
      <c r="F30" s="25" t="s">
        <v>61</v>
      </c>
      <c r="G30" s="26" t="s">
        <v>61</v>
      </c>
      <c r="H30" s="27">
        <v>15</v>
      </c>
      <c r="I30" s="33"/>
    </row>
    <row r="31" ht="24" customHeight="1" spans="1:9">
      <c r="A31" s="21" t="s">
        <v>26</v>
      </c>
      <c r="B31" s="21" t="s">
        <v>54</v>
      </c>
      <c r="C31" s="21" t="s">
        <v>28</v>
      </c>
      <c r="D31" s="22" t="s">
        <v>64</v>
      </c>
      <c r="E31" s="76" t="s">
        <v>65</v>
      </c>
      <c r="F31" s="25" t="s">
        <v>61</v>
      </c>
      <c r="G31" s="77" t="s">
        <v>61</v>
      </c>
      <c r="H31" s="27">
        <v>600</v>
      </c>
      <c r="I31" s="33"/>
    </row>
    <row r="32" ht="30" customHeight="1" spans="1:9">
      <c r="A32" s="74" t="s">
        <v>26</v>
      </c>
      <c r="B32" s="74" t="s">
        <v>58</v>
      </c>
      <c r="C32" s="74" t="s">
        <v>28</v>
      </c>
      <c r="D32" s="22" t="s">
        <v>66</v>
      </c>
      <c r="E32" s="22" t="s">
        <v>67</v>
      </c>
      <c r="F32" s="25" t="s">
        <v>61</v>
      </c>
      <c r="G32" s="26" t="s">
        <v>61</v>
      </c>
      <c r="H32" s="27">
        <v>30</v>
      </c>
      <c r="I32" s="33"/>
    </row>
    <row r="33" ht="24" customHeight="1" spans="1:9">
      <c r="A33" s="74"/>
      <c r="B33" s="74"/>
      <c r="C33" s="74"/>
      <c r="D33" s="78" t="s">
        <v>68</v>
      </c>
      <c r="E33" s="22"/>
      <c r="F33" s="25">
        <f>SUM(F34:F34)</f>
        <v>100</v>
      </c>
      <c r="G33" s="25">
        <f t="shared" ref="G33:H33" si="3">SUM(G34:G34)</f>
        <v>30</v>
      </c>
      <c r="H33" s="27">
        <f t="shared" si="3"/>
        <v>30</v>
      </c>
      <c r="I33" s="33"/>
    </row>
    <row r="34" ht="24" customHeight="1" spans="1:9">
      <c r="A34" s="74" t="s">
        <v>26</v>
      </c>
      <c r="B34" s="74" t="s">
        <v>69</v>
      </c>
      <c r="C34" s="74" t="s">
        <v>69</v>
      </c>
      <c r="D34" s="22" t="s">
        <v>70</v>
      </c>
      <c r="E34" s="22" t="s">
        <v>71</v>
      </c>
      <c r="F34" s="25">
        <v>100</v>
      </c>
      <c r="G34" s="26">
        <v>30</v>
      </c>
      <c r="H34" s="27">
        <v>30</v>
      </c>
      <c r="I34" s="33"/>
    </row>
    <row r="35" ht="24" customHeight="1" spans="1:9">
      <c r="A35" s="74"/>
      <c r="B35" s="74"/>
      <c r="C35" s="74"/>
      <c r="D35" s="78" t="s">
        <v>72</v>
      </c>
      <c r="E35" s="22"/>
      <c r="F35" s="25">
        <f t="shared" ref="F35:H35" si="4">SUM(F36:F36)</f>
        <v>25</v>
      </c>
      <c r="G35" s="25">
        <f t="shared" si="4"/>
        <v>20</v>
      </c>
      <c r="H35" s="27">
        <f t="shared" si="4"/>
        <v>100</v>
      </c>
      <c r="I35" s="33"/>
    </row>
    <row r="36" ht="39.95" customHeight="1" spans="1:9">
      <c r="A36" s="74" t="s">
        <v>73</v>
      </c>
      <c r="B36" s="74" t="s">
        <v>74</v>
      </c>
      <c r="C36" s="74" t="s">
        <v>69</v>
      </c>
      <c r="D36" s="22" t="s">
        <v>75</v>
      </c>
      <c r="E36" s="22" t="s">
        <v>76</v>
      </c>
      <c r="F36" s="25">
        <v>25</v>
      </c>
      <c r="G36" s="25">
        <v>20</v>
      </c>
      <c r="H36" s="27">
        <v>100</v>
      </c>
      <c r="I36" s="33"/>
    </row>
    <row r="37" ht="24" customHeight="1" spans="1:9">
      <c r="A37" s="75"/>
      <c r="B37" s="75"/>
      <c r="C37" s="75"/>
      <c r="D37" s="79" t="s">
        <v>77</v>
      </c>
      <c r="E37" s="22"/>
      <c r="F37" s="25">
        <f t="shared" ref="F37:H37" si="5">SUM(F38:F38)</f>
        <v>15</v>
      </c>
      <c r="G37" s="25">
        <f t="shared" si="5"/>
        <v>23</v>
      </c>
      <c r="H37" s="27">
        <f t="shared" si="5"/>
        <v>20</v>
      </c>
      <c r="I37" s="33"/>
    </row>
    <row r="38" ht="30" customHeight="1" spans="1:9">
      <c r="A38" s="75" t="s">
        <v>78</v>
      </c>
      <c r="B38" s="75" t="s">
        <v>51</v>
      </c>
      <c r="C38" s="75" t="s">
        <v>28</v>
      </c>
      <c r="D38" s="69" t="s">
        <v>79</v>
      </c>
      <c r="E38" s="22" t="s">
        <v>80</v>
      </c>
      <c r="F38" s="25">
        <v>15</v>
      </c>
      <c r="G38" s="25">
        <v>23</v>
      </c>
      <c r="H38" s="27">
        <v>20</v>
      </c>
      <c r="I38" s="33"/>
    </row>
    <row r="39" ht="24" customHeight="1" spans="1:9">
      <c r="A39" s="75"/>
      <c r="B39" s="75"/>
      <c r="C39" s="75"/>
      <c r="D39" s="79" t="s">
        <v>81</v>
      </c>
      <c r="E39" s="22"/>
      <c r="F39" s="25">
        <f t="shared" ref="F39:H39" si="6">SUM(F40:F40)</f>
        <v>30</v>
      </c>
      <c r="G39" s="25">
        <f t="shared" si="6"/>
        <v>0</v>
      </c>
      <c r="H39" s="27">
        <f t="shared" si="6"/>
        <v>15</v>
      </c>
      <c r="I39" s="33"/>
    </row>
    <row r="40" s="58" customFormat="1" ht="24" customHeight="1" spans="1:14">
      <c r="A40" s="75" t="s">
        <v>26</v>
      </c>
      <c r="B40" s="75" t="s">
        <v>69</v>
      </c>
      <c r="C40" s="75" t="s">
        <v>28</v>
      </c>
      <c r="D40" s="69" t="s">
        <v>82</v>
      </c>
      <c r="E40" s="22" t="s">
        <v>83</v>
      </c>
      <c r="F40" s="25">
        <v>30</v>
      </c>
      <c r="G40" s="25" t="s">
        <v>61</v>
      </c>
      <c r="H40" s="27">
        <v>15</v>
      </c>
      <c r="I40" s="33"/>
      <c r="K40" s="3"/>
      <c r="L40" s="2"/>
      <c r="M40" s="2"/>
      <c r="N40" s="2"/>
    </row>
    <row r="41" ht="24" customHeight="1" spans="1:9">
      <c r="A41" s="74"/>
      <c r="B41" s="74"/>
      <c r="C41" s="74"/>
      <c r="D41" s="78" t="s">
        <v>84</v>
      </c>
      <c r="E41" s="22"/>
      <c r="F41" s="25">
        <f t="shared" ref="F41:H41" si="7">SUM(F42:F44)</f>
        <v>100</v>
      </c>
      <c r="G41" s="25">
        <f t="shared" si="7"/>
        <v>97</v>
      </c>
      <c r="H41" s="27">
        <f t="shared" si="7"/>
        <v>156</v>
      </c>
      <c r="I41" s="33"/>
    </row>
    <row r="42" s="58" customFormat="1" ht="24" customHeight="1" spans="1:11">
      <c r="A42" s="74" t="s">
        <v>73</v>
      </c>
      <c r="B42" s="74" t="s">
        <v>74</v>
      </c>
      <c r="C42" s="74" t="s">
        <v>85</v>
      </c>
      <c r="D42" s="22" t="s">
        <v>86</v>
      </c>
      <c r="E42" s="22" t="s">
        <v>87</v>
      </c>
      <c r="F42" s="25">
        <v>20</v>
      </c>
      <c r="G42" s="26">
        <v>17</v>
      </c>
      <c r="H42" s="27">
        <v>20</v>
      </c>
      <c r="I42" s="33"/>
      <c r="K42" s="3"/>
    </row>
    <row r="43" ht="24" customHeight="1" spans="1:9">
      <c r="A43" s="21" t="s">
        <v>73</v>
      </c>
      <c r="B43" s="21" t="s">
        <v>27</v>
      </c>
      <c r="C43" s="21" t="s">
        <v>28</v>
      </c>
      <c r="D43" s="22" t="s">
        <v>88</v>
      </c>
      <c r="E43" s="22" t="s">
        <v>89</v>
      </c>
      <c r="F43" s="25" t="s">
        <v>61</v>
      </c>
      <c r="G43" s="26" t="s">
        <v>61</v>
      </c>
      <c r="H43" s="27">
        <v>36</v>
      </c>
      <c r="I43" s="33"/>
    </row>
    <row r="44" s="58" customFormat="1" ht="24" customHeight="1" spans="1:11">
      <c r="A44" s="74" t="s">
        <v>73</v>
      </c>
      <c r="B44" s="74" t="s">
        <v>74</v>
      </c>
      <c r="C44" s="74" t="s">
        <v>85</v>
      </c>
      <c r="D44" s="22" t="s">
        <v>90</v>
      </c>
      <c r="E44" s="22" t="s">
        <v>91</v>
      </c>
      <c r="F44" s="25">
        <v>80</v>
      </c>
      <c r="G44" s="26">
        <v>80</v>
      </c>
      <c r="H44" s="80">
        <v>100</v>
      </c>
      <c r="I44" s="33"/>
      <c r="K44" s="3"/>
    </row>
    <row r="45" ht="24" customHeight="1" spans="1:9">
      <c r="A45" s="74"/>
      <c r="B45" s="74"/>
      <c r="C45" s="74"/>
      <c r="D45" s="73" t="s">
        <v>92</v>
      </c>
      <c r="E45" s="22"/>
      <c r="F45" s="25">
        <f t="shared" ref="F45:H45" si="8">SUM(F46:F50)</f>
        <v>210</v>
      </c>
      <c r="G45" s="25">
        <f t="shared" si="8"/>
        <v>66</v>
      </c>
      <c r="H45" s="27">
        <f t="shared" si="8"/>
        <v>197</v>
      </c>
      <c r="I45" s="33"/>
    </row>
    <row r="46" s="58" customFormat="1" ht="24" customHeight="1" spans="1:11">
      <c r="A46" s="74" t="s">
        <v>93</v>
      </c>
      <c r="B46" s="74" t="s">
        <v>28</v>
      </c>
      <c r="C46" s="74" t="s">
        <v>74</v>
      </c>
      <c r="D46" s="22" t="s">
        <v>94</v>
      </c>
      <c r="E46" s="22" t="s">
        <v>95</v>
      </c>
      <c r="F46" s="25">
        <v>40</v>
      </c>
      <c r="G46" s="81">
        <v>50</v>
      </c>
      <c r="H46" s="27">
        <v>50</v>
      </c>
      <c r="I46" s="33"/>
      <c r="K46" s="3"/>
    </row>
    <row r="47" s="58" customFormat="1" ht="24" customHeight="1" spans="1:15">
      <c r="A47" s="74" t="s">
        <v>73</v>
      </c>
      <c r="B47" s="74" t="s">
        <v>27</v>
      </c>
      <c r="C47" s="74" t="s">
        <v>28</v>
      </c>
      <c r="D47" s="22" t="s">
        <v>96</v>
      </c>
      <c r="E47" s="22" t="s">
        <v>97</v>
      </c>
      <c r="F47" s="25">
        <v>150</v>
      </c>
      <c r="G47" s="26">
        <v>0</v>
      </c>
      <c r="H47" s="27">
        <v>100</v>
      </c>
      <c r="I47" s="33"/>
      <c r="K47" s="3"/>
      <c r="L47" s="2"/>
      <c r="M47" s="2"/>
      <c r="N47" s="2"/>
      <c r="O47" s="2"/>
    </row>
    <row r="48" s="58" customFormat="1" ht="39.95" customHeight="1" spans="1:15">
      <c r="A48" s="74" t="s">
        <v>50</v>
      </c>
      <c r="B48" s="74" t="s">
        <v>98</v>
      </c>
      <c r="C48" s="74" t="s">
        <v>27</v>
      </c>
      <c r="D48" s="22" t="s">
        <v>99</v>
      </c>
      <c r="E48" s="22" t="s">
        <v>100</v>
      </c>
      <c r="F48" s="25" t="s">
        <v>61</v>
      </c>
      <c r="G48" s="26" t="s">
        <v>61</v>
      </c>
      <c r="H48" s="27">
        <v>7</v>
      </c>
      <c r="I48" s="33"/>
      <c r="K48" s="3"/>
      <c r="L48" s="2"/>
      <c r="M48" s="2"/>
      <c r="N48" s="2"/>
      <c r="O48" s="2"/>
    </row>
    <row r="49" s="58" customFormat="1" ht="24" customHeight="1" spans="1:15">
      <c r="A49" s="74" t="s">
        <v>93</v>
      </c>
      <c r="B49" s="74" t="s">
        <v>28</v>
      </c>
      <c r="C49" s="74" t="s">
        <v>74</v>
      </c>
      <c r="D49" s="22" t="s">
        <v>101</v>
      </c>
      <c r="E49" s="22" t="s">
        <v>102</v>
      </c>
      <c r="F49" s="25"/>
      <c r="G49" s="26"/>
      <c r="H49" s="27">
        <v>20</v>
      </c>
      <c r="I49" s="33"/>
      <c r="K49" s="3"/>
      <c r="L49" s="2"/>
      <c r="M49" s="2"/>
      <c r="N49" s="2"/>
      <c r="O49" s="2"/>
    </row>
    <row r="50" s="58" customFormat="1" ht="53.1" customHeight="1" spans="1:15">
      <c r="A50" s="82">
        <v>210</v>
      </c>
      <c r="B50" s="21" t="s">
        <v>69</v>
      </c>
      <c r="C50" s="83" t="s">
        <v>51</v>
      </c>
      <c r="D50" s="22" t="s">
        <v>103</v>
      </c>
      <c r="E50" s="22" t="s">
        <v>104</v>
      </c>
      <c r="F50" s="25">
        <v>20</v>
      </c>
      <c r="G50" s="26">
        <v>16</v>
      </c>
      <c r="H50" s="27">
        <v>20</v>
      </c>
      <c r="I50" s="33"/>
      <c r="K50" s="3"/>
      <c r="L50" s="2"/>
      <c r="M50" s="2"/>
      <c r="N50" s="2"/>
      <c r="O50" s="2"/>
    </row>
    <row r="51" ht="24" customHeight="1" spans="1:9">
      <c r="A51" s="74"/>
      <c r="B51" s="74"/>
      <c r="C51" s="74"/>
      <c r="D51" s="84" t="s">
        <v>105</v>
      </c>
      <c r="E51" s="69"/>
      <c r="F51" s="25">
        <f t="shared" ref="F51:H51" si="9">SUM(F52:F52)</f>
        <v>60</v>
      </c>
      <c r="G51" s="25">
        <f t="shared" si="9"/>
        <v>55</v>
      </c>
      <c r="H51" s="27">
        <f t="shared" si="9"/>
        <v>60</v>
      </c>
      <c r="I51" s="33"/>
    </row>
    <row r="52" ht="30" customHeight="1" spans="1:9">
      <c r="A52" s="74" t="s">
        <v>26</v>
      </c>
      <c r="B52" s="74" t="s">
        <v>51</v>
      </c>
      <c r="C52" s="74" t="s">
        <v>69</v>
      </c>
      <c r="D52" s="69" t="s">
        <v>106</v>
      </c>
      <c r="E52" s="69" t="s">
        <v>107</v>
      </c>
      <c r="F52" s="25">
        <v>60</v>
      </c>
      <c r="G52" s="81">
        <v>55</v>
      </c>
      <c r="H52" s="27">
        <v>60</v>
      </c>
      <c r="I52" s="33"/>
    </row>
    <row r="53" ht="24" customHeight="1" spans="1:9">
      <c r="A53" s="74"/>
      <c r="B53" s="74"/>
      <c r="C53" s="74"/>
      <c r="D53" s="73" t="s">
        <v>108</v>
      </c>
      <c r="E53" s="22"/>
      <c r="F53" s="25">
        <f t="shared" ref="F53:H53" si="10">SUM(F54:F62)</f>
        <v>378</v>
      </c>
      <c r="G53" s="25">
        <f t="shared" si="10"/>
        <v>372</v>
      </c>
      <c r="H53" s="27">
        <f t="shared" si="10"/>
        <v>713.16</v>
      </c>
      <c r="I53" s="33"/>
    </row>
    <row r="54" ht="74.25" customHeight="1" spans="1:9">
      <c r="A54" s="74" t="s">
        <v>109</v>
      </c>
      <c r="B54" s="74" t="s">
        <v>74</v>
      </c>
      <c r="C54" s="74" t="s">
        <v>55</v>
      </c>
      <c r="D54" s="22" t="s">
        <v>110</v>
      </c>
      <c r="E54" s="69" t="s">
        <v>111</v>
      </c>
      <c r="F54" s="25">
        <v>15</v>
      </c>
      <c r="G54" s="81">
        <v>15</v>
      </c>
      <c r="H54" s="27">
        <v>33</v>
      </c>
      <c r="I54" s="33"/>
    </row>
    <row r="55" ht="63.75" customHeight="1" spans="1:9">
      <c r="A55" s="74" t="s">
        <v>109</v>
      </c>
      <c r="B55" s="74" t="s">
        <v>74</v>
      </c>
      <c r="C55" s="74" t="s">
        <v>55</v>
      </c>
      <c r="D55" s="22" t="s">
        <v>112</v>
      </c>
      <c r="E55" s="69" t="s">
        <v>113</v>
      </c>
      <c r="F55" s="25">
        <v>32</v>
      </c>
      <c r="G55" s="81">
        <v>32</v>
      </c>
      <c r="H55" s="27">
        <v>22</v>
      </c>
      <c r="I55" s="33"/>
    </row>
    <row r="56" ht="51.75" customHeight="1" spans="1:9">
      <c r="A56" s="74" t="s">
        <v>109</v>
      </c>
      <c r="B56" s="74" t="s">
        <v>74</v>
      </c>
      <c r="C56" s="74" t="s">
        <v>55</v>
      </c>
      <c r="D56" s="22" t="s">
        <v>114</v>
      </c>
      <c r="E56" s="69" t="s">
        <v>115</v>
      </c>
      <c r="F56" s="25">
        <v>198</v>
      </c>
      <c r="G56" s="81">
        <v>198</v>
      </c>
      <c r="H56" s="27">
        <v>98.16</v>
      </c>
      <c r="I56" s="33"/>
    </row>
    <row r="57" ht="40.5" customHeight="1" spans="1:9">
      <c r="A57" s="74" t="s">
        <v>109</v>
      </c>
      <c r="B57" s="74" t="s">
        <v>74</v>
      </c>
      <c r="C57" s="74" t="s">
        <v>55</v>
      </c>
      <c r="D57" s="22" t="s">
        <v>116</v>
      </c>
      <c r="E57" s="85" t="s">
        <v>117</v>
      </c>
      <c r="F57" s="25">
        <v>72</v>
      </c>
      <c r="G57" s="81">
        <v>72</v>
      </c>
      <c r="H57" s="27">
        <v>20</v>
      </c>
      <c r="I57" s="33"/>
    </row>
    <row r="58" ht="39" customHeight="1" spans="1:9">
      <c r="A58" s="74" t="s">
        <v>109</v>
      </c>
      <c r="B58" s="74" t="s">
        <v>74</v>
      </c>
      <c r="C58" s="74" t="s">
        <v>55</v>
      </c>
      <c r="D58" s="22" t="s">
        <v>118</v>
      </c>
      <c r="E58" s="85" t="s">
        <v>119</v>
      </c>
      <c r="F58" s="25">
        <v>51</v>
      </c>
      <c r="G58" s="81">
        <v>51</v>
      </c>
      <c r="H58" s="27">
        <v>18</v>
      </c>
      <c r="I58" s="33"/>
    </row>
    <row r="59" ht="24" customHeight="1" spans="1:9">
      <c r="A59" s="74" t="s">
        <v>109</v>
      </c>
      <c r="B59" s="74" t="s">
        <v>74</v>
      </c>
      <c r="C59" s="74" t="s">
        <v>69</v>
      </c>
      <c r="D59" s="22" t="s">
        <v>120</v>
      </c>
      <c r="E59" s="69" t="s">
        <v>121</v>
      </c>
      <c r="F59" s="25">
        <v>10</v>
      </c>
      <c r="G59" s="81">
        <v>4</v>
      </c>
      <c r="H59" s="27">
        <v>10</v>
      </c>
      <c r="I59" s="33"/>
    </row>
    <row r="60" ht="24" customHeight="1" spans="1:9">
      <c r="A60" s="74" t="s">
        <v>109</v>
      </c>
      <c r="B60" s="74" t="s">
        <v>69</v>
      </c>
      <c r="C60" s="74" t="s">
        <v>122</v>
      </c>
      <c r="D60" s="22" t="s">
        <v>123</v>
      </c>
      <c r="E60" s="69" t="s">
        <v>124</v>
      </c>
      <c r="F60" s="25" t="s">
        <v>61</v>
      </c>
      <c r="G60" s="81" t="s">
        <v>61</v>
      </c>
      <c r="H60" s="27">
        <v>12</v>
      </c>
      <c r="I60" s="33"/>
    </row>
    <row r="61" ht="77.1" customHeight="1" spans="1:9">
      <c r="A61" s="74" t="s">
        <v>109</v>
      </c>
      <c r="B61" s="74" t="s">
        <v>122</v>
      </c>
      <c r="C61" s="74" t="s">
        <v>27</v>
      </c>
      <c r="D61" s="22" t="s">
        <v>125</v>
      </c>
      <c r="E61" s="69" t="s">
        <v>126</v>
      </c>
      <c r="F61" s="25" t="s">
        <v>61</v>
      </c>
      <c r="G61" s="26" t="s">
        <v>61</v>
      </c>
      <c r="H61" s="27">
        <v>100</v>
      </c>
      <c r="I61" s="33"/>
    </row>
    <row r="62" ht="84.75" customHeight="1" spans="1:9">
      <c r="A62" s="74" t="s">
        <v>109</v>
      </c>
      <c r="B62" s="74" t="s">
        <v>27</v>
      </c>
      <c r="C62" s="74" t="s">
        <v>74</v>
      </c>
      <c r="D62" s="22" t="s">
        <v>127</v>
      </c>
      <c r="E62" s="22" t="s">
        <v>128</v>
      </c>
      <c r="F62" s="25" t="s">
        <v>61</v>
      </c>
      <c r="G62" s="26" t="s">
        <v>61</v>
      </c>
      <c r="H62" s="27">
        <v>400</v>
      </c>
      <c r="I62" s="33"/>
    </row>
    <row r="63" ht="24" customHeight="1" spans="1:9">
      <c r="A63" s="74"/>
      <c r="B63" s="74"/>
      <c r="C63" s="74"/>
      <c r="D63" s="73" t="s">
        <v>129</v>
      </c>
      <c r="E63" s="22"/>
      <c r="F63" s="25">
        <f t="shared" ref="F63:H63" si="11">SUM(F64:F69)</f>
        <v>278</v>
      </c>
      <c r="G63" s="25">
        <f t="shared" si="11"/>
        <v>199</v>
      </c>
      <c r="H63" s="27">
        <f t="shared" si="11"/>
        <v>290</v>
      </c>
      <c r="I63" s="33"/>
    </row>
    <row r="64" ht="30" customHeight="1" spans="1:9">
      <c r="A64" s="74" t="s">
        <v>109</v>
      </c>
      <c r="B64" s="74" t="s">
        <v>130</v>
      </c>
      <c r="C64" s="74" t="s">
        <v>74</v>
      </c>
      <c r="D64" s="22" t="s">
        <v>131</v>
      </c>
      <c r="E64" s="22" t="s">
        <v>132</v>
      </c>
      <c r="F64" s="25">
        <v>20</v>
      </c>
      <c r="G64" s="26">
        <v>8</v>
      </c>
      <c r="H64" s="27">
        <v>20</v>
      </c>
      <c r="I64" s="33"/>
    </row>
    <row r="65" ht="30" customHeight="1" spans="1:9">
      <c r="A65" s="74" t="s">
        <v>109</v>
      </c>
      <c r="B65" s="74" t="s">
        <v>27</v>
      </c>
      <c r="C65" s="74" t="s">
        <v>28</v>
      </c>
      <c r="D65" s="22" t="s">
        <v>133</v>
      </c>
      <c r="E65" s="22" t="s">
        <v>134</v>
      </c>
      <c r="F65" s="25">
        <v>5</v>
      </c>
      <c r="G65" s="26">
        <v>5</v>
      </c>
      <c r="H65" s="27">
        <v>10</v>
      </c>
      <c r="I65" s="33"/>
    </row>
    <row r="66" ht="24" customHeight="1" spans="1:9">
      <c r="A66" s="74" t="s">
        <v>109</v>
      </c>
      <c r="B66" s="74" t="s">
        <v>27</v>
      </c>
      <c r="C66" s="74" t="s">
        <v>28</v>
      </c>
      <c r="D66" s="22" t="s">
        <v>135</v>
      </c>
      <c r="E66" s="22" t="s">
        <v>136</v>
      </c>
      <c r="F66" s="25">
        <v>110</v>
      </c>
      <c r="G66" s="26">
        <v>107</v>
      </c>
      <c r="H66" s="27">
        <v>107</v>
      </c>
      <c r="I66" s="33"/>
    </row>
    <row r="67" ht="39.95" customHeight="1" spans="1:9">
      <c r="A67" s="74" t="s">
        <v>109</v>
      </c>
      <c r="B67" s="74" t="s">
        <v>122</v>
      </c>
      <c r="C67" s="74" t="s">
        <v>28</v>
      </c>
      <c r="D67" s="22" t="s">
        <v>137</v>
      </c>
      <c r="E67" s="22" t="s">
        <v>138</v>
      </c>
      <c r="F67" s="25">
        <v>60</v>
      </c>
      <c r="G67" s="26">
        <v>22</v>
      </c>
      <c r="H67" s="27">
        <v>70</v>
      </c>
      <c r="I67" s="33"/>
    </row>
    <row r="68" ht="24" customHeight="1" spans="1:9">
      <c r="A68" s="74" t="s">
        <v>109</v>
      </c>
      <c r="B68" s="74" t="s">
        <v>27</v>
      </c>
      <c r="C68" s="74" t="s">
        <v>28</v>
      </c>
      <c r="D68" s="22" t="s">
        <v>36</v>
      </c>
      <c r="E68" s="22" t="s">
        <v>139</v>
      </c>
      <c r="F68" s="25">
        <v>3</v>
      </c>
      <c r="G68" s="26">
        <v>3</v>
      </c>
      <c r="H68" s="27">
        <v>3</v>
      </c>
      <c r="I68" s="33"/>
    </row>
    <row r="69" ht="24" customHeight="1" spans="1:9">
      <c r="A69" s="74" t="s">
        <v>109</v>
      </c>
      <c r="B69" s="74" t="s">
        <v>27</v>
      </c>
      <c r="C69" s="74" t="s">
        <v>74</v>
      </c>
      <c r="D69" s="22" t="s">
        <v>140</v>
      </c>
      <c r="E69" s="22" t="s">
        <v>141</v>
      </c>
      <c r="F69" s="25">
        <v>80</v>
      </c>
      <c r="G69" s="26">
        <v>54</v>
      </c>
      <c r="H69" s="27">
        <v>80</v>
      </c>
      <c r="I69" s="33"/>
    </row>
    <row r="70" ht="24" customHeight="1" spans="1:9">
      <c r="A70" s="74"/>
      <c r="B70" s="74"/>
      <c r="C70" s="74"/>
      <c r="D70" s="73" t="s">
        <v>142</v>
      </c>
      <c r="E70" s="22"/>
      <c r="F70" s="25">
        <f t="shared" ref="F70:H70" si="12">SUM(F71:F76)</f>
        <v>145</v>
      </c>
      <c r="G70" s="25">
        <f t="shared" si="12"/>
        <v>107</v>
      </c>
      <c r="H70" s="27">
        <f t="shared" si="12"/>
        <v>214</v>
      </c>
      <c r="I70" s="33"/>
    </row>
    <row r="71" ht="30" customHeight="1" spans="1:9">
      <c r="A71" s="72" t="s">
        <v>143</v>
      </c>
      <c r="B71" s="72" t="s">
        <v>85</v>
      </c>
      <c r="C71" s="72" t="s">
        <v>55</v>
      </c>
      <c r="D71" s="22" t="s">
        <v>144</v>
      </c>
      <c r="E71" s="22" t="s">
        <v>145</v>
      </c>
      <c r="F71" s="25">
        <v>32</v>
      </c>
      <c r="G71" s="26">
        <v>32</v>
      </c>
      <c r="H71" s="27">
        <v>32</v>
      </c>
      <c r="I71" s="33"/>
    </row>
    <row r="72" ht="115.5" customHeight="1" spans="1:9">
      <c r="A72" s="74" t="s">
        <v>143</v>
      </c>
      <c r="B72" s="74" t="s">
        <v>85</v>
      </c>
      <c r="C72" s="74" t="s">
        <v>55</v>
      </c>
      <c r="D72" s="22" t="s">
        <v>146</v>
      </c>
      <c r="E72" s="88" t="s">
        <v>147</v>
      </c>
      <c r="F72" s="25">
        <v>65</v>
      </c>
      <c r="G72" s="81">
        <v>50</v>
      </c>
      <c r="H72" s="80">
        <v>80</v>
      </c>
      <c r="I72" s="33"/>
    </row>
    <row r="73" ht="32.25" customHeight="1" spans="1:9">
      <c r="A73" s="74" t="s">
        <v>143</v>
      </c>
      <c r="B73" s="74" t="s">
        <v>85</v>
      </c>
      <c r="C73" s="74" t="s">
        <v>85</v>
      </c>
      <c r="D73" s="22" t="s">
        <v>148</v>
      </c>
      <c r="E73" s="22" t="s">
        <v>149</v>
      </c>
      <c r="F73" s="25">
        <v>18</v>
      </c>
      <c r="G73" s="26">
        <v>18</v>
      </c>
      <c r="H73" s="27">
        <v>20</v>
      </c>
      <c r="I73" s="33"/>
    </row>
    <row r="74" ht="39.95" customHeight="1" spans="1:9">
      <c r="A74" s="74" t="s">
        <v>143</v>
      </c>
      <c r="B74" s="74" t="s">
        <v>85</v>
      </c>
      <c r="C74" s="74" t="s">
        <v>55</v>
      </c>
      <c r="D74" s="22" t="s">
        <v>150</v>
      </c>
      <c r="E74" s="22" t="s">
        <v>151</v>
      </c>
      <c r="F74" s="25" t="s">
        <v>61</v>
      </c>
      <c r="G74" s="26" t="s">
        <v>61</v>
      </c>
      <c r="H74" s="27">
        <v>50</v>
      </c>
      <c r="I74" s="33"/>
    </row>
    <row r="75" ht="75" customHeight="1" spans="1:9">
      <c r="A75" s="74" t="s">
        <v>143</v>
      </c>
      <c r="B75" s="74" t="s">
        <v>85</v>
      </c>
      <c r="C75" s="74" t="s">
        <v>55</v>
      </c>
      <c r="D75" s="22" t="s">
        <v>152</v>
      </c>
      <c r="E75" s="22" t="s">
        <v>153</v>
      </c>
      <c r="F75" s="25">
        <v>30</v>
      </c>
      <c r="G75" s="26" t="s">
        <v>61</v>
      </c>
      <c r="H75" s="27">
        <v>25</v>
      </c>
      <c r="I75" s="33"/>
    </row>
    <row r="76" ht="51.95" customHeight="1" spans="1:9">
      <c r="A76" s="74" t="s">
        <v>143</v>
      </c>
      <c r="B76" s="74" t="s">
        <v>85</v>
      </c>
      <c r="C76" s="74" t="s">
        <v>28</v>
      </c>
      <c r="D76" s="22" t="s">
        <v>154</v>
      </c>
      <c r="E76" s="22" t="s">
        <v>155</v>
      </c>
      <c r="F76" s="25" t="s">
        <v>61</v>
      </c>
      <c r="G76" s="26">
        <v>7</v>
      </c>
      <c r="H76" s="27">
        <v>7</v>
      </c>
      <c r="I76" s="33"/>
    </row>
    <row r="77" ht="24" customHeight="1" spans="1:9">
      <c r="A77" s="74"/>
      <c r="B77" s="74"/>
      <c r="C77" s="74"/>
      <c r="D77" s="73" t="s">
        <v>156</v>
      </c>
      <c r="E77" s="22"/>
      <c r="F77" s="25">
        <f t="shared" ref="F77:H77" si="13">SUM(F78:F80)</f>
        <v>531</v>
      </c>
      <c r="G77" s="25">
        <f t="shared" si="13"/>
        <v>406</v>
      </c>
      <c r="H77" s="27">
        <f t="shared" si="13"/>
        <v>670</v>
      </c>
      <c r="I77" s="33"/>
    </row>
    <row r="78" ht="39" customHeight="1" spans="1:9">
      <c r="A78" s="21" t="s">
        <v>26</v>
      </c>
      <c r="B78" s="21" t="s">
        <v>27</v>
      </c>
      <c r="C78" s="21" t="s">
        <v>85</v>
      </c>
      <c r="D78" s="22" t="s">
        <v>157</v>
      </c>
      <c r="E78" s="22" t="s">
        <v>158</v>
      </c>
      <c r="F78" s="25">
        <v>191</v>
      </c>
      <c r="G78" s="26">
        <v>191</v>
      </c>
      <c r="H78" s="27">
        <v>400</v>
      </c>
      <c r="I78" s="33"/>
    </row>
    <row r="79" ht="30" customHeight="1" spans="1:9">
      <c r="A79" s="21" t="s">
        <v>26</v>
      </c>
      <c r="B79" s="21" t="s">
        <v>27</v>
      </c>
      <c r="C79" s="21" t="s">
        <v>28</v>
      </c>
      <c r="D79" s="22" t="s">
        <v>159</v>
      </c>
      <c r="E79" s="22" t="s">
        <v>160</v>
      </c>
      <c r="F79" s="89">
        <v>200</v>
      </c>
      <c r="G79" s="81">
        <v>135</v>
      </c>
      <c r="H79" s="27">
        <v>170</v>
      </c>
      <c r="I79" s="33"/>
    </row>
    <row r="80" ht="24" customHeight="1" spans="1:9">
      <c r="A80" s="21" t="s">
        <v>26</v>
      </c>
      <c r="B80" s="21" t="s">
        <v>27</v>
      </c>
      <c r="C80" s="21" t="s">
        <v>28</v>
      </c>
      <c r="D80" s="22" t="s">
        <v>161</v>
      </c>
      <c r="E80" s="22" t="s">
        <v>162</v>
      </c>
      <c r="F80" s="89">
        <v>140</v>
      </c>
      <c r="G80" s="81">
        <v>80</v>
      </c>
      <c r="H80" s="27">
        <v>100</v>
      </c>
      <c r="I80" s="33"/>
    </row>
    <row r="81" ht="24" customHeight="1" spans="1:9">
      <c r="A81" s="21"/>
      <c r="B81" s="21"/>
      <c r="C81" s="21"/>
      <c r="D81" s="73" t="s">
        <v>163</v>
      </c>
      <c r="E81" s="22"/>
      <c r="F81" s="25">
        <f t="shared" ref="F81:H81" si="14">SUM(F82:F83)</f>
        <v>11</v>
      </c>
      <c r="G81" s="25">
        <f t="shared" si="14"/>
        <v>4</v>
      </c>
      <c r="H81" s="27">
        <f t="shared" si="14"/>
        <v>11</v>
      </c>
      <c r="I81" s="33"/>
    </row>
    <row r="82" ht="24" customHeight="1" spans="1:9">
      <c r="A82" s="21" t="s">
        <v>26</v>
      </c>
      <c r="B82" s="21" t="s">
        <v>130</v>
      </c>
      <c r="C82" s="21" t="s">
        <v>28</v>
      </c>
      <c r="D82" s="22" t="s">
        <v>164</v>
      </c>
      <c r="E82" s="22" t="s">
        <v>165</v>
      </c>
      <c r="F82" s="25">
        <v>6</v>
      </c>
      <c r="G82" s="25">
        <v>1</v>
      </c>
      <c r="H82" s="27">
        <v>6</v>
      </c>
      <c r="I82" s="33"/>
    </row>
    <row r="83" ht="24" customHeight="1" spans="1:9">
      <c r="A83" s="21" t="s">
        <v>26</v>
      </c>
      <c r="B83" s="21" t="s">
        <v>130</v>
      </c>
      <c r="C83" s="21" t="s">
        <v>28</v>
      </c>
      <c r="D83" s="22" t="s">
        <v>166</v>
      </c>
      <c r="E83" s="22" t="s">
        <v>167</v>
      </c>
      <c r="F83" s="25">
        <v>5</v>
      </c>
      <c r="G83" s="25">
        <v>3</v>
      </c>
      <c r="H83" s="27">
        <v>5</v>
      </c>
      <c r="I83" s="33"/>
    </row>
    <row r="84" ht="24" customHeight="1" spans="1:9">
      <c r="A84" s="21"/>
      <c r="B84" s="21"/>
      <c r="C84" s="21"/>
      <c r="D84" s="73" t="s">
        <v>168</v>
      </c>
      <c r="E84" s="22"/>
      <c r="F84" s="25">
        <f t="shared" ref="F84:H84" si="15">SUM(F85:F85)</f>
        <v>240</v>
      </c>
      <c r="G84" s="25">
        <f t="shared" si="15"/>
        <v>72</v>
      </c>
      <c r="H84" s="27">
        <f t="shared" si="15"/>
        <v>150</v>
      </c>
      <c r="I84" s="33"/>
    </row>
    <row r="85" ht="42" customHeight="1" spans="1:9">
      <c r="A85" s="21" t="s">
        <v>26</v>
      </c>
      <c r="B85" s="21" t="s">
        <v>169</v>
      </c>
      <c r="C85" s="21" t="s">
        <v>51</v>
      </c>
      <c r="D85" s="22" t="s">
        <v>170</v>
      </c>
      <c r="E85" s="22" t="s">
        <v>171</v>
      </c>
      <c r="F85" s="25">
        <v>240</v>
      </c>
      <c r="G85" s="26">
        <v>72</v>
      </c>
      <c r="H85" s="27">
        <v>150</v>
      </c>
      <c r="I85" s="33"/>
    </row>
    <row r="86" ht="24" customHeight="1" spans="1:9">
      <c r="A86" s="21"/>
      <c r="B86" s="21"/>
      <c r="C86" s="21"/>
      <c r="D86" s="73" t="s">
        <v>172</v>
      </c>
      <c r="E86" s="22"/>
      <c r="F86" s="25">
        <f t="shared" ref="F86:H86" si="16">SUM(F87:F104)</f>
        <v>587</v>
      </c>
      <c r="G86" s="25">
        <f t="shared" si="16"/>
        <v>520.3</v>
      </c>
      <c r="H86" s="27">
        <f t="shared" si="16"/>
        <v>611</v>
      </c>
      <c r="I86" s="33"/>
    </row>
    <row r="87" ht="30" customHeight="1" spans="1:9">
      <c r="A87" s="21" t="s">
        <v>26</v>
      </c>
      <c r="B87" s="21" t="s">
        <v>54</v>
      </c>
      <c r="C87" s="21" t="s">
        <v>74</v>
      </c>
      <c r="D87" s="22" t="s">
        <v>173</v>
      </c>
      <c r="E87" s="23" t="s">
        <v>174</v>
      </c>
      <c r="F87" s="25">
        <v>25</v>
      </c>
      <c r="G87" s="24">
        <v>24</v>
      </c>
      <c r="H87" s="27">
        <v>24</v>
      </c>
      <c r="I87" s="33"/>
    </row>
    <row r="88" ht="24" customHeight="1" spans="1:9">
      <c r="A88" s="21" t="s">
        <v>26</v>
      </c>
      <c r="B88" s="21" t="s">
        <v>27</v>
      </c>
      <c r="C88" s="21" t="s">
        <v>28</v>
      </c>
      <c r="D88" s="22" t="s">
        <v>175</v>
      </c>
      <c r="E88" s="23" t="s">
        <v>176</v>
      </c>
      <c r="F88" s="25">
        <v>14</v>
      </c>
      <c r="G88" s="24">
        <v>14</v>
      </c>
      <c r="H88" s="27">
        <v>14</v>
      </c>
      <c r="I88" s="33"/>
    </row>
    <row r="89" ht="24" customHeight="1" spans="1:9">
      <c r="A89" s="21" t="s">
        <v>26</v>
      </c>
      <c r="B89" s="21" t="s">
        <v>27</v>
      </c>
      <c r="C89" s="21" t="s">
        <v>28</v>
      </c>
      <c r="D89" s="23" t="s">
        <v>177</v>
      </c>
      <c r="E89" s="23" t="s">
        <v>178</v>
      </c>
      <c r="F89" s="25">
        <v>5</v>
      </c>
      <c r="G89" s="24">
        <v>3.3</v>
      </c>
      <c r="H89" s="27">
        <v>5</v>
      </c>
      <c r="I89" s="33"/>
    </row>
    <row r="90" ht="24" customHeight="1" spans="1:9">
      <c r="A90" s="21" t="s">
        <v>26</v>
      </c>
      <c r="B90" s="21" t="s">
        <v>27</v>
      </c>
      <c r="C90" s="21" t="s">
        <v>28</v>
      </c>
      <c r="D90" s="22" t="s">
        <v>179</v>
      </c>
      <c r="E90" s="22" t="s">
        <v>180</v>
      </c>
      <c r="F90" s="25">
        <v>77</v>
      </c>
      <c r="G90" s="26">
        <v>53</v>
      </c>
      <c r="H90" s="27">
        <v>74</v>
      </c>
      <c r="I90" s="33"/>
    </row>
    <row r="91" ht="24" customHeight="1" spans="1:9">
      <c r="A91" s="21" t="s">
        <v>26</v>
      </c>
      <c r="B91" s="21" t="s">
        <v>27</v>
      </c>
      <c r="C91" s="21" t="s">
        <v>28</v>
      </c>
      <c r="D91" s="22" t="s">
        <v>181</v>
      </c>
      <c r="E91" s="23" t="s">
        <v>182</v>
      </c>
      <c r="F91" s="25">
        <v>15</v>
      </c>
      <c r="G91" s="24">
        <v>15</v>
      </c>
      <c r="H91" s="27">
        <v>15</v>
      </c>
      <c r="I91" s="33"/>
    </row>
    <row r="92" ht="24" customHeight="1" spans="1:9">
      <c r="A92" s="21" t="s">
        <v>26</v>
      </c>
      <c r="B92" s="21" t="s">
        <v>27</v>
      </c>
      <c r="C92" s="21" t="s">
        <v>28</v>
      </c>
      <c r="D92" s="23" t="s">
        <v>183</v>
      </c>
      <c r="E92" s="23" t="s">
        <v>184</v>
      </c>
      <c r="F92" s="25" t="s">
        <v>61</v>
      </c>
      <c r="G92" s="24">
        <v>9</v>
      </c>
      <c r="H92" s="27">
        <v>18</v>
      </c>
      <c r="I92" s="33"/>
    </row>
    <row r="93" ht="24" customHeight="1" spans="1:9">
      <c r="A93" s="21" t="s">
        <v>26</v>
      </c>
      <c r="B93" s="21" t="s">
        <v>27</v>
      </c>
      <c r="C93" s="21" t="s">
        <v>74</v>
      </c>
      <c r="D93" s="90" t="s">
        <v>185</v>
      </c>
      <c r="E93" s="90" t="s">
        <v>186</v>
      </c>
      <c r="F93" s="89">
        <v>13</v>
      </c>
      <c r="G93" s="91">
        <v>13</v>
      </c>
      <c r="H93" s="80">
        <v>13</v>
      </c>
      <c r="I93" s="33"/>
    </row>
    <row r="94" ht="30" customHeight="1" spans="1:9">
      <c r="A94" s="21" t="s">
        <v>73</v>
      </c>
      <c r="B94" s="21" t="s">
        <v>74</v>
      </c>
      <c r="C94" s="21" t="s">
        <v>28</v>
      </c>
      <c r="D94" s="90" t="s">
        <v>187</v>
      </c>
      <c r="E94" s="90" t="s">
        <v>188</v>
      </c>
      <c r="F94" s="89">
        <v>85</v>
      </c>
      <c r="G94" s="91">
        <v>84</v>
      </c>
      <c r="H94" s="80">
        <v>86</v>
      </c>
      <c r="I94" s="33"/>
    </row>
    <row r="95" ht="30" customHeight="1" spans="1:9">
      <c r="A95" s="21" t="s">
        <v>26</v>
      </c>
      <c r="B95" s="21" t="s">
        <v>27</v>
      </c>
      <c r="C95" s="21" t="s">
        <v>28</v>
      </c>
      <c r="D95" s="90" t="s">
        <v>189</v>
      </c>
      <c r="E95" s="90" t="s">
        <v>190</v>
      </c>
      <c r="F95" s="89">
        <v>45</v>
      </c>
      <c r="G95" s="91">
        <v>45</v>
      </c>
      <c r="H95" s="80">
        <v>62</v>
      </c>
      <c r="I95" s="33"/>
    </row>
    <row r="96" ht="24" customHeight="1" spans="1:9">
      <c r="A96" s="21" t="s">
        <v>26</v>
      </c>
      <c r="B96" s="21" t="s">
        <v>27</v>
      </c>
      <c r="C96" s="21" t="s">
        <v>28</v>
      </c>
      <c r="D96" s="90" t="s">
        <v>191</v>
      </c>
      <c r="E96" s="90" t="s">
        <v>192</v>
      </c>
      <c r="F96" s="89">
        <v>20</v>
      </c>
      <c r="G96" s="91">
        <v>18</v>
      </c>
      <c r="H96" s="80">
        <v>27</v>
      </c>
      <c r="I96" s="33"/>
    </row>
    <row r="97" ht="39" customHeight="1" spans="1:9">
      <c r="A97" s="21" t="s">
        <v>93</v>
      </c>
      <c r="B97" s="21" t="s">
        <v>28</v>
      </c>
      <c r="C97" s="21" t="s">
        <v>74</v>
      </c>
      <c r="D97" s="22" t="s">
        <v>193</v>
      </c>
      <c r="E97" s="22" t="s">
        <v>194</v>
      </c>
      <c r="F97" s="89">
        <v>20</v>
      </c>
      <c r="G97" s="81">
        <v>20</v>
      </c>
      <c r="H97" s="27">
        <v>20</v>
      </c>
      <c r="I97" s="33"/>
    </row>
    <row r="98" ht="38.1" customHeight="1" spans="1:9">
      <c r="A98" s="21" t="s">
        <v>195</v>
      </c>
      <c r="B98" s="21" t="s">
        <v>85</v>
      </c>
      <c r="C98" s="21" t="s">
        <v>74</v>
      </c>
      <c r="D98" s="22" t="s">
        <v>196</v>
      </c>
      <c r="E98" s="22" t="s">
        <v>197</v>
      </c>
      <c r="F98" s="89">
        <v>45</v>
      </c>
      <c r="G98" s="81">
        <v>34</v>
      </c>
      <c r="H98" s="27">
        <v>50</v>
      </c>
      <c r="I98" s="33"/>
    </row>
    <row r="99" ht="24" customHeight="1" spans="1:9">
      <c r="A99" s="21" t="s">
        <v>198</v>
      </c>
      <c r="B99" s="21" t="s">
        <v>199</v>
      </c>
      <c r="C99" s="21" t="s">
        <v>28</v>
      </c>
      <c r="D99" s="22" t="s">
        <v>200</v>
      </c>
      <c r="E99" s="22" t="s">
        <v>201</v>
      </c>
      <c r="F99" s="25">
        <v>59</v>
      </c>
      <c r="G99" s="26">
        <v>32</v>
      </c>
      <c r="H99" s="27">
        <v>30</v>
      </c>
      <c r="I99" s="33"/>
    </row>
    <row r="100" ht="24" customHeight="1" spans="1:9">
      <c r="A100" s="21" t="s">
        <v>73</v>
      </c>
      <c r="B100" s="21" t="s">
        <v>74</v>
      </c>
      <c r="C100" s="21" t="s">
        <v>74</v>
      </c>
      <c r="D100" s="69" t="s">
        <v>202</v>
      </c>
      <c r="E100" s="22" t="s">
        <v>203</v>
      </c>
      <c r="F100" s="25">
        <v>20</v>
      </c>
      <c r="G100" s="26">
        <v>24</v>
      </c>
      <c r="H100" s="27">
        <v>20</v>
      </c>
      <c r="I100" s="33"/>
    </row>
    <row r="101" ht="30" customHeight="1" spans="1:9">
      <c r="A101" s="21" t="s">
        <v>204</v>
      </c>
      <c r="B101" s="21" t="s">
        <v>74</v>
      </c>
      <c r="C101" s="21" t="s">
        <v>74</v>
      </c>
      <c r="D101" s="69" t="s">
        <v>205</v>
      </c>
      <c r="E101" s="22" t="s">
        <v>206</v>
      </c>
      <c r="F101" s="25">
        <v>51</v>
      </c>
      <c r="G101" s="26">
        <v>51</v>
      </c>
      <c r="H101" s="27">
        <v>50</v>
      </c>
      <c r="I101" s="33"/>
    </row>
    <row r="102" ht="30" customHeight="1" spans="1:9">
      <c r="A102" s="21" t="s">
        <v>207</v>
      </c>
      <c r="B102" s="21" t="s">
        <v>74</v>
      </c>
      <c r="C102" s="21" t="s">
        <v>98</v>
      </c>
      <c r="D102" s="69" t="s">
        <v>208</v>
      </c>
      <c r="E102" s="22" t="s">
        <v>209</v>
      </c>
      <c r="F102" s="25">
        <v>48</v>
      </c>
      <c r="G102" s="26">
        <v>48</v>
      </c>
      <c r="H102" s="27">
        <v>50</v>
      </c>
      <c r="I102" s="33"/>
    </row>
    <row r="103" ht="24" customHeight="1" spans="1:9">
      <c r="A103" s="21" t="s">
        <v>26</v>
      </c>
      <c r="B103" s="21" t="s">
        <v>27</v>
      </c>
      <c r="C103" s="21" t="s">
        <v>28</v>
      </c>
      <c r="D103" s="69" t="s">
        <v>210</v>
      </c>
      <c r="E103" s="22"/>
      <c r="F103" s="25" t="s">
        <v>61</v>
      </c>
      <c r="G103" s="26" t="s">
        <v>61</v>
      </c>
      <c r="H103" s="27">
        <v>20</v>
      </c>
      <c r="I103" s="33"/>
    </row>
    <row r="104" ht="24" customHeight="1" spans="1:9">
      <c r="A104" s="21" t="s">
        <v>26</v>
      </c>
      <c r="B104" s="21" t="s">
        <v>27</v>
      </c>
      <c r="C104" s="21" t="s">
        <v>28</v>
      </c>
      <c r="D104" s="22" t="s">
        <v>211</v>
      </c>
      <c r="E104" s="22"/>
      <c r="F104" s="25">
        <v>45</v>
      </c>
      <c r="G104" s="26">
        <v>33</v>
      </c>
      <c r="H104" s="27">
        <v>33</v>
      </c>
      <c r="I104" s="33"/>
    </row>
    <row r="105" ht="24" customHeight="1" spans="1:9">
      <c r="A105" s="21"/>
      <c r="B105" s="21"/>
      <c r="C105" s="21"/>
      <c r="D105" s="73" t="s">
        <v>212</v>
      </c>
      <c r="E105" s="22"/>
      <c r="F105" s="25">
        <f t="shared" ref="F105:H105" si="17">SUM(F106)</f>
        <v>0</v>
      </c>
      <c r="G105" s="25">
        <f t="shared" si="17"/>
        <v>0</v>
      </c>
      <c r="H105" s="27">
        <f t="shared" si="17"/>
        <v>90</v>
      </c>
      <c r="I105" s="33"/>
    </row>
    <row r="106" ht="68.1" customHeight="1" spans="1:9">
      <c r="A106" s="21" t="s">
        <v>198</v>
      </c>
      <c r="B106" s="21" t="s">
        <v>28</v>
      </c>
      <c r="C106" s="21" t="s">
        <v>74</v>
      </c>
      <c r="D106" s="22" t="s">
        <v>213</v>
      </c>
      <c r="E106" s="22" t="s">
        <v>214</v>
      </c>
      <c r="F106" s="25" t="s">
        <v>61</v>
      </c>
      <c r="G106" s="26" t="s">
        <v>61</v>
      </c>
      <c r="H106" s="27">
        <v>90</v>
      </c>
      <c r="I106" s="33"/>
    </row>
    <row r="107" ht="24" customHeight="1" spans="1:9">
      <c r="A107" s="21"/>
      <c r="B107" s="21"/>
      <c r="C107" s="21"/>
      <c r="D107" s="73" t="s">
        <v>215</v>
      </c>
      <c r="E107" s="22"/>
      <c r="F107" s="25">
        <v>0</v>
      </c>
      <c r="G107" s="26">
        <v>0</v>
      </c>
      <c r="H107" s="27">
        <f>SUM(H108:H109)</f>
        <v>32</v>
      </c>
      <c r="I107" s="33"/>
    </row>
    <row r="108" ht="50.1" customHeight="1" spans="1:9">
      <c r="A108" s="21" t="s">
        <v>198</v>
      </c>
      <c r="B108" s="21" t="s">
        <v>69</v>
      </c>
      <c r="C108" s="21" t="s">
        <v>51</v>
      </c>
      <c r="D108" s="22" t="s">
        <v>216</v>
      </c>
      <c r="E108" s="22" t="s">
        <v>217</v>
      </c>
      <c r="F108" s="25" t="s">
        <v>61</v>
      </c>
      <c r="G108" s="26" t="s">
        <v>61</v>
      </c>
      <c r="H108" s="27">
        <v>15</v>
      </c>
      <c r="I108" s="33"/>
    </row>
    <row r="109" ht="65.1" customHeight="1" spans="1:13">
      <c r="A109" s="21" t="s">
        <v>198</v>
      </c>
      <c r="B109" s="21" t="s">
        <v>69</v>
      </c>
      <c r="C109" s="21" t="s">
        <v>51</v>
      </c>
      <c r="D109" s="22" t="s">
        <v>218</v>
      </c>
      <c r="E109" s="22" t="s">
        <v>219</v>
      </c>
      <c r="F109" s="25" t="s">
        <v>61</v>
      </c>
      <c r="G109" s="26" t="s">
        <v>61</v>
      </c>
      <c r="H109" s="27">
        <v>17</v>
      </c>
      <c r="I109" s="33"/>
      <c r="K109" s="3">
        <v>17</v>
      </c>
      <c r="M109" s="2" t="s">
        <v>220</v>
      </c>
    </row>
    <row r="110" ht="24" customHeight="1" spans="1:9">
      <c r="A110" s="21"/>
      <c r="B110" s="21"/>
      <c r="C110" s="21"/>
      <c r="D110" s="73" t="s">
        <v>221</v>
      </c>
      <c r="E110" s="23"/>
      <c r="F110" s="25">
        <f t="shared" ref="F110:H110" si="18">SUM(F111:F114)</f>
        <v>2040</v>
      </c>
      <c r="G110" s="25">
        <f t="shared" si="18"/>
        <v>1647</v>
      </c>
      <c r="H110" s="27">
        <f t="shared" si="18"/>
        <v>1854</v>
      </c>
      <c r="I110" s="33"/>
    </row>
    <row r="111" ht="30" customHeight="1" spans="1:9">
      <c r="A111" s="21" t="s">
        <v>26</v>
      </c>
      <c r="B111" s="21" t="s">
        <v>199</v>
      </c>
      <c r="C111" s="21" t="s">
        <v>28</v>
      </c>
      <c r="D111" s="22" t="s">
        <v>222</v>
      </c>
      <c r="E111" s="22" t="s">
        <v>223</v>
      </c>
      <c r="F111" s="25">
        <v>1400</v>
      </c>
      <c r="G111" s="26">
        <v>1000</v>
      </c>
      <c r="H111" s="27">
        <v>900</v>
      </c>
      <c r="I111" s="33"/>
    </row>
    <row r="112" ht="24" customHeight="1" spans="1:9">
      <c r="A112" s="21">
        <v>214</v>
      </c>
      <c r="B112" s="21" t="s">
        <v>74</v>
      </c>
      <c r="C112" s="21">
        <v>12</v>
      </c>
      <c r="D112" s="92" t="s">
        <v>224</v>
      </c>
      <c r="E112" s="69" t="s">
        <v>225</v>
      </c>
      <c r="F112" s="25">
        <v>200</v>
      </c>
      <c r="G112" s="81">
        <v>245</v>
      </c>
      <c r="H112" s="27">
        <v>200</v>
      </c>
      <c r="I112" s="33"/>
    </row>
    <row r="113" ht="45.75" customHeight="1" spans="1:9">
      <c r="A113" s="21" t="s">
        <v>195</v>
      </c>
      <c r="B113" s="21" t="s">
        <v>122</v>
      </c>
      <c r="C113" s="21" t="s">
        <v>69</v>
      </c>
      <c r="D113" s="72" t="s">
        <v>226</v>
      </c>
      <c r="E113" s="22" t="s">
        <v>227</v>
      </c>
      <c r="F113" s="25">
        <v>440</v>
      </c>
      <c r="G113" s="26">
        <v>402</v>
      </c>
      <c r="H113" s="93">
        <v>534</v>
      </c>
      <c r="I113" s="33"/>
    </row>
    <row r="114" ht="46.5" customHeight="1" spans="1:9">
      <c r="A114" s="21" t="s">
        <v>195</v>
      </c>
      <c r="B114" s="21" t="s">
        <v>122</v>
      </c>
      <c r="C114" s="21" t="s">
        <v>228</v>
      </c>
      <c r="D114" s="72" t="s">
        <v>229</v>
      </c>
      <c r="E114" s="22" t="s">
        <v>230</v>
      </c>
      <c r="F114" s="25" t="s">
        <v>61</v>
      </c>
      <c r="G114" s="26" t="s">
        <v>61</v>
      </c>
      <c r="H114" s="93">
        <v>220</v>
      </c>
      <c r="I114" s="33"/>
    </row>
    <row r="115" ht="24" customHeight="1" spans="1:9">
      <c r="A115" s="17"/>
      <c r="B115" s="17"/>
      <c r="C115" s="17"/>
      <c r="D115" s="18" t="s">
        <v>231</v>
      </c>
      <c r="E115" s="22"/>
      <c r="F115" s="25">
        <f t="shared" ref="F115:H115" si="19">F116+F129+F133+F158</f>
        <v>3319</v>
      </c>
      <c r="G115" s="25">
        <f t="shared" si="19"/>
        <v>3332.3</v>
      </c>
      <c r="H115" s="27">
        <f t="shared" si="19"/>
        <v>14777.98</v>
      </c>
      <c r="I115" s="19"/>
    </row>
    <row r="116" ht="24" customHeight="1" spans="1:9">
      <c r="A116" s="21"/>
      <c r="B116" s="21"/>
      <c r="C116" s="21"/>
      <c r="D116" s="73" t="s">
        <v>232</v>
      </c>
      <c r="E116" s="22"/>
      <c r="F116" s="25">
        <f t="shared" ref="F116:H116" si="20">SUM(F117:F128)</f>
        <v>413</v>
      </c>
      <c r="G116" s="25">
        <f t="shared" si="20"/>
        <v>411</v>
      </c>
      <c r="H116" s="27">
        <f t="shared" si="20"/>
        <v>5718</v>
      </c>
      <c r="I116" s="33"/>
    </row>
    <row r="117" ht="24" customHeight="1" spans="1:9">
      <c r="A117" s="21" t="s">
        <v>50</v>
      </c>
      <c r="B117" s="21" t="s">
        <v>74</v>
      </c>
      <c r="C117" s="21" t="s">
        <v>27</v>
      </c>
      <c r="D117" s="22" t="s">
        <v>233</v>
      </c>
      <c r="E117" s="69" t="s">
        <v>234</v>
      </c>
      <c r="F117" s="25">
        <v>19</v>
      </c>
      <c r="G117" s="81">
        <v>19</v>
      </c>
      <c r="H117" s="27">
        <v>73</v>
      </c>
      <c r="I117" s="33"/>
    </row>
    <row r="118" ht="24" customHeight="1" spans="1:9">
      <c r="A118" s="21" t="s">
        <v>50</v>
      </c>
      <c r="B118" s="21" t="s">
        <v>122</v>
      </c>
      <c r="C118" s="21" t="s">
        <v>74</v>
      </c>
      <c r="D118" s="69" t="s">
        <v>235</v>
      </c>
      <c r="E118" s="69" t="s">
        <v>236</v>
      </c>
      <c r="F118" s="25">
        <v>11</v>
      </c>
      <c r="G118" s="81">
        <v>11</v>
      </c>
      <c r="H118" s="27">
        <v>11</v>
      </c>
      <c r="I118" s="33"/>
    </row>
    <row r="119" ht="24" customHeight="1" spans="1:12">
      <c r="A119" s="21" t="s">
        <v>50</v>
      </c>
      <c r="B119" s="21" t="s">
        <v>122</v>
      </c>
      <c r="C119" s="21" t="s">
        <v>27</v>
      </c>
      <c r="D119" s="22" t="s">
        <v>237</v>
      </c>
      <c r="E119" s="22" t="s">
        <v>238</v>
      </c>
      <c r="F119" s="25">
        <v>100</v>
      </c>
      <c r="G119" s="26">
        <v>100</v>
      </c>
      <c r="H119" s="27">
        <v>197</v>
      </c>
      <c r="I119" s="33"/>
      <c r="K119" s="3">
        <v>197</v>
      </c>
      <c r="L119" s="2">
        <v>-70</v>
      </c>
    </row>
    <row r="120" ht="24" customHeight="1" spans="1:9">
      <c r="A120" s="21" t="s">
        <v>50</v>
      </c>
      <c r="B120" s="21" t="s">
        <v>122</v>
      </c>
      <c r="C120" s="21" t="s">
        <v>122</v>
      </c>
      <c r="D120" s="22" t="s">
        <v>239</v>
      </c>
      <c r="E120" s="22"/>
      <c r="F120" s="25">
        <v>90</v>
      </c>
      <c r="G120" s="26">
        <v>90</v>
      </c>
      <c r="H120" s="27">
        <v>149</v>
      </c>
      <c r="I120" s="33"/>
    </row>
    <row r="121" ht="24" customHeight="1" spans="1:12">
      <c r="A121" s="21" t="s">
        <v>50</v>
      </c>
      <c r="B121" s="21" t="s">
        <v>122</v>
      </c>
      <c r="C121" s="21" t="s">
        <v>122</v>
      </c>
      <c r="D121" s="22" t="s">
        <v>240</v>
      </c>
      <c r="E121" s="22"/>
      <c r="F121" s="25">
        <v>57</v>
      </c>
      <c r="G121" s="26">
        <v>55</v>
      </c>
      <c r="H121" s="27">
        <v>63</v>
      </c>
      <c r="I121" s="33"/>
      <c r="K121" s="3">
        <v>54.2</v>
      </c>
      <c r="L121" s="2" t="s">
        <v>241</v>
      </c>
    </row>
    <row r="122" ht="24" customHeight="1" spans="1:9">
      <c r="A122" s="21" t="s">
        <v>50</v>
      </c>
      <c r="B122" s="21" t="s">
        <v>122</v>
      </c>
      <c r="C122" s="21" t="s">
        <v>122</v>
      </c>
      <c r="D122" s="22" t="s">
        <v>242</v>
      </c>
      <c r="E122" s="22"/>
      <c r="F122" s="25">
        <v>55</v>
      </c>
      <c r="G122" s="26">
        <v>56</v>
      </c>
      <c r="H122" s="27">
        <v>104</v>
      </c>
      <c r="I122" s="33"/>
    </row>
    <row r="123" ht="24" customHeight="1" spans="1:14">
      <c r="A123" s="21" t="s">
        <v>50</v>
      </c>
      <c r="B123" s="21" t="s">
        <v>122</v>
      </c>
      <c r="C123" s="21" t="s">
        <v>122</v>
      </c>
      <c r="D123" s="22" t="s">
        <v>243</v>
      </c>
      <c r="E123" s="22"/>
      <c r="F123" s="25">
        <v>81</v>
      </c>
      <c r="G123" s="26">
        <v>80</v>
      </c>
      <c r="H123" s="27">
        <v>81</v>
      </c>
      <c r="I123" s="33"/>
      <c r="K123" s="3">
        <v>72.5</v>
      </c>
      <c r="L123" s="2" t="s">
        <v>244</v>
      </c>
      <c r="N123" s="36"/>
    </row>
    <row r="124" ht="30" customHeight="1" spans="1:9">
      <c r="A124" s="21" t="s">
        <v>50</v>
      </c>
      <c r="B124" s="21" t="s">
        <v>122</v>
      </c>
      <c r="C124" s="21" t="s">
        <v>28</v>
      </c>
      <c r="D124" s="22" t="s">
        <v>245</v>
      </c>
      <c r="E124" s="22" t="s">
        <v>246</v>
      </c>
      <c r="F124" s="25" t="s">
        <v>61</v>
      </c>
      <c r="G124" s="26" t="s">
        <v>61</v>
      </c>
      <c r="H124" s="27">
        <v>90</v>
      </c>
      <c r="I124" s="33"/>
    </row>
    <row r="125" ht="111" customHeight="1" spans="1:9">
      <c r="A125" s="21" t="s">
        <v>50</v>
      </c>
      <c r="B125" s="21" t="s">
        <v>122</v>
      </c>
      <c r="C125" s="21" t="s">
        <v>28</v>
      </c>
      <c r="D125" s="69" t="s">
        <v>247</v>
      </c>
      <c r="E125" s="94" t="s">
        <v>248</v>
      </c>
      <c r="F125" s="89" t="s">
        <v>61</v>
      </c>
      <c r="G125" s="95" t="s">
        <v>61</v>
      </c>
      <c r="H125" s="80">
        <v>925</v>
      </c>
      <c r="I125" s="33"/>
    </row>
    <row r="126" ht="75.75" customHeight="1" spans="1:9">
      <c r="A126" s="21" t="s">
        <v>50</v>
      </c>
      <c r="B126" s="21" t="s">
        <v>122</v>
      </c>
      <c r="C126" s="21" t="s">
        <v>28</v>
      </c>
      <c r="D126" s="69" t="s">
        <v>249</v>
      </c>
      <c r="E126" s="94" t="s">
        <v>250</v>
      </c>
      <c r="F126" s="89" t="s">
        <v>61</v>
      </c>
      <c r="G126" s="96" t="s">
        <v>61</v>
      </c>
      <c r="H126" s="80">
        <v>600</v>
      </c>
      <c r="I126" s="33"/>
    </row>
    <row r="127" ht="32.25" customHeight="1" spans="1:9">
      <c r="A127" s="21" t="s">
        <v>50</v>
      </c>
      <c r="B127" s="21" t="s">
        <v>122</v>
      </c>
      <c r="C127" s="21" t="s">
        <v>28</v>
      </c>
      <c r="D127" s="69" t="s">
        <v>251</v>
      </c>
      <c r="E127" s="94" t="s">
        <v>252</v>
      </c>
      <c r="F127" s="89" t="s">
        <v>61</v>
      </c>
      <c r="G127" s="96" t="s">
        <v>61</v>
      </c>
      <c r="H127" s="80">
        <v>25</v>
      </c>
      <c r="I127" s="33"/>
    </row>
    <row r="128" ht="24" customHeight="1" spans="1:9">
      <c r="A128" s="21" t="s">
        <v>50</v>
      </c>
      <c r="B128" s="21" t="s">
        <v>98</v>
      </c>
      <c r="C128" s="21" t="s">
        <v>27</v>
      </c>
      <c r="D128" s="69" t="s">
        <v>253</v>
      </c>
      <c r="E128" s="94"/>
      <c r="F128" s="89" t="s">
        <v>61</v>
      </c>
      <c r="G128" s="96" t="s">
        <v>61</v>
      </c>
      <c r="H128" s="80">
        <v>3400</v>
      </c>
      <c r="I128" s="33"/>
    </row>
    <row r="129" ht="24" customHeight="1" spans="1:9">
      <c r="A129" s="21"/>
      <c r="B129" s="21"/>
      <c r="C129" s="21"/>
      <c r="D129" s="73" t="s">
        <v>254</v>
      </c>
      <c r="E129" s="22"/>
      <c r="F129" s="25">
        <v>80</v>
      </c>
      <c r="G129" s="26">
        <v>37</v>
      </c>
      <c r="H129" s="27">
        <f>SUM(H130:H132)</f>
        <v>2190</v>
      </c>
      <c r="I129" s="33"/>
    </row>
    <row r="130" ht="71.25" customHeight="1" spans="1:9">
      <c r="A130" s="21" t="s">
        <v>204</v>
      </c>
      <c r="B130" s="21" t="s">
        <v>55</v>
      </c>
      <c r="C130" s="21" t="s">
        <v>28</v>
      </c>
      <c r="D130" s="22" t="s">
        <v>255</v>
      </c>
      <c r="E130" s="97" t="s">
        <v>256</v>
      </c>
      <c r="F130" s="25" t="s">
        <v>61</v>
      </c>
      <c r="G130" s="70" t="s">
        <v>61</v>
      </c>
      <c r="H130" s="27">
        <v>90</v>
      </c>
      <c r="I130" s="33"/>
    </row>
    <row r="131" ht="50.1" customHeight="1" spans="1:9">
      <c r="A131" s="21" t="s">
        <v>204</v>
      </c>
      <c r="B131" s="21" t="s">
        <v>55</v>
      </c>
      <c r="C131" s="21" t="s">
        <v>69</v>
      </c>
      <c r="D131" s="22" t="s">
        <v>257</v>
      </c>
      <c r="E131" s="22" t="s">
        <v>258</v>
      </c>
      <c r="F131" s="25" t="s">
        <v>61</v>
      </c>
      <c r="G131" s="26" t="s">
        <v>61</v>
      </c>
      <c r="H131" s="27">
        <v>2000</v>
      </c>
      <c r="I131" s="33"/>
    </row>
    <row r="132" ht="24" customHeight="1" spans="1:9">
      <c r="A132" s="21" t="s">
        <v>204</v>
      </c>
      <c r="B132" s="21" t="s">
        <v>55</v>
      </c>
      <c r="C132" s="21" t="s">
        <v>28</v>
      </c>
      <c r="D132" s="22" t="s">
        <v>259</v>
      </c>
      <c r="E132" s="22" t="s">
        <v>260</v>
      </c>
      <c r="F132" s="25">
        <v>80</v>
      </c>
      <c r="G132" s="26">
        <v>50</v>
      </c>
      <c r="H132" s="27">
        <v>100</v>
      </c>
      <c r="I132" s="33"/>
    </row>
    <row r="133" ht="24" customHeight="1" spans="1:11">
      <c r="A133" s="21"/>
      <c r="B133" s="21"/>
      <c r="C133" s="21"/>
      <c r="D133" s="98" t="s">
        <v>261</v>
      </c>
      <c r="E133" s="22"/>
      <c r="F133" s="25">
        <f t="shared" ref="F133:H133" si="21">SUM(F134:F157)</f>
        <v>2826</v>
      </c>
      <c r="G133" s="25">
        <f t="shared" si="21"/>
        <v>2884.3</v>
      </c>
      <c r="H133" s="27">
        <f t="shared" si="21"/>
        <v>6069.98</v>
      </c>
      <c r="I133" s="33"/>
      <c r="K133" s="2"/>
    </row>
    <row r="134" ht="24" customHeight="1" spans="1:9">
      <c r="A134" s="21">
        <v>208</v>
      </c>
      <c r="B134" s="21" t="s">
        <v>74</v>
      </c>
      <c r="C134" s="21">
        <v>99</v>
      </c>
      <c r="D134" s="69" t="s">
        <v>262</v>
      </c>
      <c r="E134" s="22" t="s">
        <v>263</v>
      </c>
      <c r="F134" s="25">
        <v>50</v>
      </c>
      <c r="G134" s="26">
        <v>25</v>
      </c>
      <c r="H134" s="27">
        <v>20</v>
      </c>
      <c r="I134" s="33"/>
    </row>
    <row r="135" s="58" customFormat="1" ht="50.1" customHeight="1" spans="1:11">
      <c r="A135" s="21" t="s">
        <v>93</v>
      </c>
      <c r="B135" s="21" t="s">
        <v>264</v>
      </c>
      <c r="C135" s="21" t="s">
        <v>122</v>
      </c>
      <c r="D135" s="69" t="s">
        <v>265</v>
      </c>
      <c r="E135" s="22" t="s">
        <v>266</v>
      </c>
      <c r="F135" s="25" t="s">
        <v>61</v>
      </c>
      <c r="G135" s="26" t="s">
        <v>61</v>
      </c>
      <c r="H135" s="27">
        <v>370</v>
      </c>
      <c r="I135" s="33"/>
      <c r="K135" s="3"/>
    </row>
    <row r="136" s="59" customFormat="1" ht="39" customHeight="1" spans="1:15">
      <c r="A136" s="21" t="s">
        <v>93</v>
      </c>
      <c r="B136" s="21" t="s">
        <v>267</v>
      </c>
      <c r="C136" s="21" t="s">
        <v>122</v>
      </c>
      <c r="D136" s="99" t="s">
        <v>268</v>
      </c>
      <c r="E136" s="99" t="s">
        <v>269</v>
      </c>
      <c r="F136" s="100">
        <v>180</v>
      </c>
      <c r="G136" s="101">
        <v>120</v>
      </c>
      <c r="H136" s="102">
        <v>161</v>
      </c>
      <c r="I136" s="109"/>
      <c r="K136" s="110"/>
      <c r="L136" s="60"/>
      <c r="M136" s="60"/>
      <c r="N136" s="60"/>
      <c r="O136" s="60"/>
    </row>
    <row r="137" s="58" customFormat="1" ht="30" customHeight="1" spans="1:15">
      <c r="A137" s="21" t="s">
        <v>93</v>
      </c>
      <c r="B137" s="21" t="s">
        <v>122</v>
      </c>
      <c r="C137" s="21" t="s">
        <v>28</v>
      </c>
      <c r="D137" s="22" t="s">
        <v>270</v>
      </c>
      <c r="E137" s="22" t="s">
        <v>271</v>
      </c>
      <c r="F137" s="25">
        <v>10</v>
      </c>
      <c r="G137" s="26">
        <v>5</v>
      </c>
      <c r="H137" s="27">
        <v>15</v>
      </c>
      <c r="I137" s="33"/>
      <c r="K137" s="3"/>
      <c r="L137" s="2"/>
      <c r="M137" s="2"/>
      <c r="N137" s="2"/>
      <c r="O137" s="2"/>
    </row>
    <row r="138" s="58" customFormat="1" ht="39" customHeight="1" spans="1:15">
      <c r="A138" s="21" t="s">
        <v>93</v>
      </c>
      <c r="B138" s="21" t="s">
        <v>122</v>
      </c>
      <c r="C138" s="21" t="s">
        <v>28</v>
      </c>
      <c r="D138" s="22" t="s">
        <v>272</v>
      </c>
      <c r="E138" s="22" t="s">
        <v>273</v>
      </c>
      <c r="F138" s="25">
        <v>15</v>
      </c>
      <c r="G138" s="26">
        <v>12</v>
      </c>
      <c r="H138" s="27">
        <v>20</v>
      </c>
      <c r="I138" s="33"/>
      <c r="K138" s="3"/>
      <c r="L138" s="2"/>
      <c r="M138" s="2"/>
      <c r="N138" s="2"/>
      <c r="O138" s="2"/>
    </row>
    <row r="139" s="58" customFormat="1" ht="40.5" spans="1:15">
      <c r="A139" s="21" t="s">
        <v>93</v>
      </c>
      <c r="B139" s="21" t="s">
        <v>199</v>
      </c>
      <c r="C139" s="21" t="s">
        <v>74</v>
      </c>
      <c r="D139" s="22" t="s">
        <v>274</v>
      </c>
      <c r="E139" s="22" t="s">
        <v>275</v>
      </c>
      <c r="F139" s="25">
        <v>25</v>
      </c>
      <c r="G139" s="26">
        <v>17</v>
      </c>
      <c r="H139" s="27">
        <v>36</v>
      </c>
      <c r="I139" s="33"/>
      <c r="K139" s="3"/>
      <c r="L139" s="2"/>
      <c r="M139" s="2"/>
      <c r="N139" s="2"/>
      <c r="O139" s="2"/>
    </row>
    <row r="140" s="59" customFormat="1" ht="87.95" customHeight="1" spans="1:15">
      <c r="A140" s="21" t="s">
        <v>93</v>
      </c>
      <c r="B140" s="21" t="s">
        <v>267</v>
      </c>
      <c r="C140" s="21" t="s">
        <v>122</v>
      </c>
      <c r="D140" s="99" t="s">
        <v>276</v>
      </c>
      <c r="E140" s="99" t="s">
        <v>277</v>
      </c>
      <c r="F140" s="100">
        <v>1990</v>
      </c>
      <c r="G140" s="101">
        <v>1990</v>
      </c>
      <c r="H140" s="102">
        <v>4338</v>
      </c>
      <c r="I140" s="109"/>
      <c r="K140" s="110"/>
      <c r="L140" s="60"/>
      <c r="M140" s="60"/>
      <c r="N140" s="60"/>
      <c r="O140" s="60"/>
    </row>
    <row r="141" ht="43.5" customHeight="1" spans="1:9">
      <c r="A141" s="21">
        <v>201</v>
      </c>
      <c r="B141" s="21" t="s">
        <v>278</v>
      </c>
      <c r="C141" s="21" t="s">
        <v>69</v>
      </c>
      <c r="D141" s="22" t="s">
        <v>279</v>
      </c>
      <c r="E141" s="22" t="s">
        <v>280</v>
      </c>
      <c r="F141" s="25">
        <v>10</v>
      </c>
      <c r="G141" s="26">
        <v>8</v>
      </c>
      <c r="H141" s="27">
        <v>10</v>
      </c>
      <c r="I141" s="33"/>
    </row>
    <row r="142" ht="43.5" customHeight="1" spans="1:9">
      <c r="A142" s="21" t="s">
        <v>93</v>
      </c>
      <c r="B142" s="21" t="s">
        <v>199</v>
      </c>
      <c r="C142" s="21" t="s">
        <v>55</v>
      </c>
      <c r="D142" s="22" t="s">
        <v>281</v>
      </c>
      <c r="E142" s="22" t="s">
        <v>282</v>
      </c>
      <c r="F142" s="25">
        <v>30</v>
      </c>
      <c r="G142" s="26">
        <v>27</v>
      </c>
      <c r="H142" s="27">
        <v>96</v>
      </c>
      <c r="I142" s="33"/>
    </row>
    <row r="143" s="60" customFormat="1" ht="46.5" customHeight="1" spans="1:11">
      <c r="A143" s="21" t="s">
        <v>198</v>
      </c>
      <c r="B143" s="21" t="s">
        <v>228</v>
      </c>
      <c r="C143" s="21" t="s">
        <v>122</v>
      </c>
      <c r="D143" s="103" t="s">
        <v>283</v>
      </c>
      <c r="E143" s="99" t="s">
        <v>284</v>
      </c>
      <c r="F143" s="100">
        <v>90</v>
      </c>
      <c r="G143" s="101">
        <v>66</v>
      </c>
      <c r="H143" s="102">
        <v>72</v>
      </c>
      <c r="I143" s="109"/>
      <c r="K143" s="110"/>
    </row>
    <row r="144" s="61" customFormat="1" ht="45" customHeight="1" spans="1:11">
      <c r="A144" s="21">
        <v>208</v>
      </c>
      <c r="B144" s="21" t="s">
        <v>267</v>
      </c>
      <c r="C144" s="21" t="s">
        <v>122</v>
      </c>
      <c r="D144" s="103" t="s">
        <v>285</v>
      </c>
      <c r="E144" s="99" t="s">
        <v>286</v>
      </c>
      <c r="F144" s="100">
        <v>50</v>
      </c>
      <c r="G144" s="101">
        <v>201</v>
      </c>
      <c r="H144" s="102">
        <v>249</v>
      </c>
      <c r="I144" s="109"/>
      <c r="K144" s="111"/>
    </row>
    <row r="145" ht="24" customHeight="1" spans="1:9">
      <c r="A145" s="21" t="s">
        <v>93</v>
      </c>
      <c r="B145" s="21" t="s">
        <v>51</v>
      </c>
      <c r="C145" s="21" t="s">
        <v>74</v>
      </c>
      <c r="D145" s="22" t="s">
        <v>287</v>
      </c>
      <c r="E145" s="22" t="s">
        <v>288</v>
      </c>
      <c r="F145" s="25">
        <v>3</v>
      </c>
      <c r="G145" s="26">
        <v>10.3</v>
      </c>
      <c r="H145" s="27">
        <v>3</v>
      </c>
      <c r="I145" s="33"/>
    </row>
    <row r="146" ht="36" customHeight="1" spans="1:13">
      <c r="A146" s="21" t="s">
        <v>93</v>
      </c>
      <c r="B146" s="21" t="s">
        <v>51</v>
      </c>
      <c r="C146" s="21" t="s">
        <v>55</v>
      </c>
      <c r="D146" s="22" t="s">
        <v>289</v>
      </c>
      <c r="E146" s="22" t="s">
        <v>290</v>
      </c>
      <c r="F146" s="25"/>
      <c r="G146" s="26"/>
      <c r="H146" s="27">
        <v>81</v>
      </c>
      <c r="I146" s="33"/>
      <c r="M146" s="2" t="s">
        <v>291</v>
      </c>
    </row>
    <row r="147" ht="30" customHeight="1" spans="1:9">
      <c r="A147" s="21" t="s">
        <v>93</v>
      </c>
      <c r="B147" s="21" t="s">
        <v>264</v>
      </c>
      <c r="C147" s="21" t="s">
        <v>74</v>
      </c>
      <c r="D147" s="22" t="s">
        <v>292</v>
      </c>
      <c r="E147" s="22" t="s">
        <v>293</v>
      </c>
      <c r="F147" s="25">
        <v>10</v>
      </c>
      <c r="G147" s="26">
        <v>6</v>
      </c>
      <c r="H147" s="27">
        <v>11</v>
      </c>
      <c r="I147" s="33"/>
    </row>
    <row r="148" ht="30" customHeight="1" spans="1:9">
      <c r="A148" s="21" t="s">
        <v>93</v>
      </c>
      <c r="B148" s="21" t="s">
        <v>264</v>
      </c>
      <c r="C148" s="21" t="s">
        <v>122</v>
      </c>
      <c r="D148" s="22" t="s">
        <v>294</v>
      </c>
      <c r="E148" s="22" t="s">
        <v>295</v>
      </c>
      <c r="F148" s="25">
        <v>20</v>
      </c>
      <c r="G148" s="26">
        <v>16</v>
      </c>
      <c r="H148" s="27">
        <v>35</v>
      </c>
      <c r="I148" s="33"/>
    </row>
    <row r="149" ht="43.5" customHeight="1" spans="1:9">
      <c r="A149" s="21" t="s">
        <v>93</v>
      </c>
      <c r="B149" s="21" t="s">
        <v>130</v>
      </c>
      <c r="C149" s="21" t="s">
        <v>199</v>
      </c>
      <c r="D149" s="22" t="s">
        <v>296</v>
      </c>
      <c r="E149" s="22" t="s">
        <v>297</v>
      </c>
      <c r="F149" s="25">
        <v>70</v>
      </c>
      <c r="G149" s="26">
        <v>64</v>
      </c>
      <c r="H149" s="27">
        <v>85.25</v>
      </c>
      <c r="I149" s="33"/>
    </row>
    <row r="150" ht="38.1" customHeight="1" spans="1:9">
      <c r="A150" s="21" t="s">
        <v>93</v>
      </c>
      <c r="B150" s="21" t="s">
        <v>130</v>
      </c>
      <c r="C150" s="21" t="s">
        <v>28</v>
      </c>
      <c r="D150" s="22" t="s">
        <v>298</v>
      </c>
      <c r="E150" s="22" t="s">
        <v>299</v>
      </c>
      <c r="F150" s="25">
        <v>50</v>
      </c>
      <c r="G150" s="26">
        <v>36</v>
      </c>
      <c r="H150" s="27">
        <v>65</v>
      </c>
      <c r="I150" s="33"/>
    </row>
    <row r="151" ht="24" customHeight="1" spans="1:9">
      <c r="A151" s="21" t="s">
        <v>93</v>
      </c>
      <c r="B151" s="21" t="s">
        <v>300</v>
      </c>
      <c r="C151" s="21" t="s">
        <v>74</v>
      </c>
      <c r="D151" s="22" t="s">
        <v>301</v>
      </c>
      <c r="E151" s="22" t="s">
        <v>302</v>
      </c>
      <c r="F151" s="25">
        <v>3</v>
      </c>
      <c r="G151" s="26">
        <v>1</v>
      </c>
      <c r="H151" s="27">
        <v>1.8</v>
      </c>
      <c r="I151" s="33"/>
    </row>
    <row r="152" ht="39" customHeight="1" spans="1:9">
      <c r="A152" s="21" t="s">
        <v>93</v>
      </c>
      <c r="B152" s="21" t="s">
        <v>300</v>
      </c>
      <c r="C152" s="21" t="s">
        <v>74</v>
      </c>
      <c r="D152" s="22" t="s">
        <v>303</v>
      </c>
      <c r="E152" s="22" t="s">
        <v>304</v>
      </c>
      <c r="F152" s="25">
        <v>119</v>
      </c>
      <c r="G152" s="26">
        <v>181</v>
      </c>
      <c r="H152" s="27">
        <v>248.16</v>
      </c>
      <c r="I152" s="33"/>
    </row>
    <row r="153" ht="33" customHeight="1" spans="1:9">
      <c r="A153" s="21" t="s">
        <v>93</v>
      </c>
      <c r="B153" s="21" t="s">
        <v>300</v>
      </c>
      <c r="C153" s="21" t="s">
        <v>122</v>
      </c>
      <c r="D153" s="22" t="s">
        <v>305</v>
      </c>
      <c r="E153" s="22" t="s">
        <v>306</v>
      </c>
      <c r="F153" s="25"/>
      <c r="G153" s="26"/>
      <c r="H153" s="27">
        <v>1.27</v>
      </c>
      <c r="I153" s="33"/>
    </row>
    <row r="154" ht="24" customHeight="1" spans="1:9">
      <c r="A154" s="21" t="s">
        <v>198</v>
      </c>
      <c r="B154" s="21" t="s">
        <v>169</v>
      </c>
      <c r="C154" s="21" t="s">
        <v>74</v>
      </c>
      <c r="D154" s="22" t="s">
        <v>307</v>
      </c>
      <c r="E154" s="22" t="s">
        <v>308</v>
      </c>
      <c r="F154" s="25">
        <v>50</v>
      </c>
      <c r="G154" s="26">
        <v>49</v>
      </c>
      <c r="H154" s="27">
        <v>72</v>
      </c>
      <c r="I154" s="33"/>
    </row>
    <row r="155" ht="30" customHeight="1" spans="1:9">
      <c r="A155" s="21" t="s">
        <v>93</v>
      </c>
      <c r="B155" s="21" t="s">
        <v>309</v>
      </c>
      <c r="C155" s="21" t="s">
        <v>74</v>
      </c>
      <c r="D155" s="22" t="s">
        <v>310</v>
      </c>
      <c r="E155" s="22" t="s">
        <v>311</v>
      </c>
      <c r="F155" s="25">
        <v>30</v>
      </c>
      <c r="G155" s="26">
        <v>25</v>
      </c>
      <c r="H155" s="27">
        <v>45</v>
      </c>
      <c r="I155" s="33"/>
    </row>
    <row r="156" ht="24" customHeight="1" spans="1:9">
      <c r="A156" s="21" t="s">
        <v>93</v>
      </c>
      <c r="B156" s="21" t="s">
        <v>312</v>
      </c>
      <c r="C156" s="21" t="s">
        <v>122</v>
      </c>
      <c r="D156" s="22" t="s">
        <v>313</v>
      </c>
      <c r="E156" s="22" t="s">
        <v>314</v>
      </c>
      <c r="F156" s="25">
        <v>11</v>
      </c>
      <c r="G156" s="26">
        <v>18</v>
      </c>
      <c r="H156" s="27">
        <v>16.5</v>
      </c>
      <c r="I156" s="33"/>
    </row>
    <row r="157" ht="30" customHeight="1" spans="1:9">
      <c r="A157" s="21" t="s">
        <v>93</v>
      </c>
      <c r="B157" s="21" t="s">
        <v>264</v>
      </c>
      <c r="C157" s="21" t="s">
        <v>28</v>
      </c>
      <c r="D157" s="22" t="s">
        <v>315</v>
      </c>
      <c r="E157" s="22" t="s">
        <v>316</v>
      </c>
      <c r="F157" s="25">
        <v>10</v>
      </c>
      <c r="G157" s="26">
        <v>7</v>
      </c>
      <c r="H157" s="27">
        <v>18</v>
      </c>
      <c r="I157" s="33"/>
    </row>
    <row r="158" ht="24" customHeight="1" spans="1:9">
      <c r="A158" s="21"/>
      <c r="B158" s="21"/>
      <c r="C158" s="21"/>
      <c r="D158" s="98" t="s">
        <v>317</v>
      </c>
      <c r="E158" s="22"/>
      <c r="F158" s="25">
        <v>0</v>
      </c>
      <c r="G158" s="26">
        <v>0</v>
      </c>
      <c r="H158" s="27">
        <v>800</v>
      </c>
      <c r="I158" s="33"/>
    </row>
    <row r="159" ht="24" customHeight="1" spans="1:9">
      <c r="A159" s="21" t="s">
        <v>26</v>
      </c>
      <c r="B159" s="21" t="s">
        <v>69</v>
      </c>
      <c r="C159" s="21" t="s">
        <v>55</v>
      </c>
      <c r="D159" s="22" t="s">
        <v>318</v>
      </c>
      <c r="E159" s="22" t="s">
        <v>319</v>
      </c>
      <c r="F159" s="25" t="s">
        <v>61</v>
      </c>
      <c r="G159" s="26" t="s">
        <v>61</v>
      </c>
      <c r="H159" s="27">
        <v>500</v>
      </c>
      <c r="I159" s="33"/>
    </row>
    <row r="160" ht="24" customHeight="1" spans="1:9">
      <c r="A160" s="21" t="s">
        <v>73</v>
      </c>
      <c r="B160" s="21" t="s">
        <v>27</v>
      </c>
      <c r="C160" s="21" t="s">
        <v>28</v>
      </c>
      <c r="D160" s="22" t="s">
        <v>320</v>
      </c>
      <c r="E160" s="22" t="s">
        <v>319</v>
      </c>
      <c r="F160" s="25" t="s">
        <v>61</v>
      </c>
      <c r="G160" s="26" t="s">
        <v>61</v>
      </c>
      <c r="H160" s="27">
        <v>300</v>
      </c>
      <c r="I160" s="33"/>
    </row>
    <row r="161" ht="18.75" spans="1:11">
      <c r="A161" s="17"/>
      <c r="B161" s="17"/>
      <c r="C161" s="17"/>
      <c r="D161" s="18" t="s">
        <v>321</v>
      </c>
      <c r="E161" s="22"/>
      <c r="F161" s="25">
        <f t="shared" ref="F161:H161" si="22">SUM(F162:F166)</f>
        <v>930</v>
      </c>
      <c r="G161" s="25">
        <f t="shared" si="22"/>
        <v>793</v>
      </c>
      <c r="H161" s="27">
        <f t="shared" si="22"/>
        <v>1557.64</v>
      </c>
      <c r="I161" s="33"/>
      <c r="K161" s="2"/>
    </row>
    <row r="162" ht="38.1" customHeight="1" spans="1:9">
      <c r="A162" s="21" t="s">
        <v>195</v>
      </c>
      <c r="B162" s="21" t="s">
        <v>74</v>
      </c>
      <c r="C162" s="21" t="s">
        <v>27</v>
      </c>
      <c r="D162" s="22" t="s">
        <v>322</v>
      </c>
      <c r="E162" s="22" t="s">
        <v>323</v>
      </c>
      <c r="F162" s="25">
        <v>324</v>
      </c>
      <c r="G162" s="26">
        <v>793</v>
      </c>
      <c r="H162" s="27">
        <v>181</v>
      </c>
      <c r="I162" s="33"/>
    </row>
    <row r="163" ht="48.95" customHeight="1" spans="1:9">
      <c r="A163" s="21" t="s">
        <v>195</v>
      </c>
      <c r="B163" s="21" t="s">
        <v>74</v>
      </c>
      <c r="C163" s="21" t="s">
        <v>27</v>
      </c>
      <c r="D163" s="22" t="s">
        <v>324</v>
      </c>
      <c r="E163" s="22" t="s">
        <v>325</v>
      </c>
      <c r="F163" s="25">
        <v>177</v>
      </c>
      <c r="G163" s="26"/>
      <c r="H163" s="27">
        <v>490</v>
      </c>
      <c r="I163" s="33"/>
    </row>
    <row r="164" ht="40.5" spans="1:9">
      <c r="A164" s="21" t="s">
        <v>195</v>
      </c>
      <c r="B164" s="21" t="s">
        <v>74</v>
      </c>
      <c r="C164" s="21" t="s">
        <v>27</v>
      </c>
      <c r="D164" s="22" t="s">
        <v>326</v>
      </c>
      <c r="E164" s="22" t="s">
        <v>327</v>
      </c>
      <c r="F164" s="25">
        <v>429</v>
      </c>
      <c r="G164" s="26"/>
      <c r="H164" s="27">
        <f>566.2+20.44</f>
        <v>586.64</v>
      </c>
      <c r="I164" s="33"/>
    </row>
    <row r="165" ht="30" customHeight="1" spans="1:9">
      <c r="A165" s="21" t="s">
        <v>195</v>
      </c>
      <c r="B165" s="21" t="s">
        <v>74</v>
      </c>
      <c r="C165" s="21" t="s">
        <v>27</v>
      </c>
      <c r="D165" s="22" t="s">
        <v>328</v>
      </c>
      <c r="E165" s="22" t="s">
        <v>329</v>
      </c>
      <c r="F165" s="25" t="s">
        <v>61</v>
      </c>
      <c r="G165" s="26"/>
      <c r="H165" s="27">
        <v>100</v>
      </c>
      <c r="I165" s="33"/>
    </row>
    <row r="166" ht="45.75" customHeight="1" spans="1:9">
      <c r="A166" s="21" t="s">
        <v>143</v>
      </c>
      <c r="B166" s="21" t="s">
        <v>85</v>
      </c>
      <c r="C166" s="21" t="s">
        <v>55</v>
      </c>
      <c r="D166" s="22" t="s">
        <v>330</v>
      </c>
      <c r="E166" s="22" t="s">
        <v>331</v>
      </c>
      <c r="F166" s="25" t="s">
        <v>61</v>
      </c>
      <c r="G166" s="26" t="s">
        <v>61</v>
      </c>
      <c r="H166" s="27">
        <v>200</v>
      </c>
      <c r="I166" s="33"/>
    </row>
    <row r="167" ht="24" customHeight="1" spans="1:9">
      <c r="A167" s="17"/>
      <c r="B167" s="17"/>
      <c r="C167" s="17"/>
      <c r="D167" s="18" t="s">
        <v>332</v>
      </c>
      <c r="E167" s="22"/>
      <c r="F167" s="25">
        <f t="shared" ref="F167:H167" si="23">SUM(F168:F177)</f>
        <v>294</v>
      </c>
      <c r="G167" s="25">
        <f t="shared" si="23"/>
        <v>277</v>
      </c>
      <c r="H167" s="27">
        <f t="shared" si="23"/>
        <v>9067.23</v>
      </c>
      <c r="I167" s="33"/>
    </row>
    <row r="168" ht="60.95" customHeight="1" spans="1:9">
      <c r="A168" s="104" t="s">
        <v>109</v>
      </c>
      <c r="B168" s="104" t="s">
        <v>27</v>
      </c>
      <c r="C168" s="104" t="s">
        <v>74</v>
      </c>
      <c r="D168" s="69" t="s">
        <v>333</v>
      </c>
      <c r="E168" s="69" t="s">
        <v>334</v>
      </c>
      <c r="F168" s="89" t="s">
        <v>61</v>
      </c>
      <c r="G168" s="81" t="s">
        <v>61</v>
      </c>
      <c r="H168" s="80">
        <v>91.23</v>
      </c>
      <c r="I168" s="33"/>
    </row>
    <row r="169" ht="48.75" customHeight="1" spans="1:9">
      <c r="A169" s="104" t="s">
        <v>109</v>
      </c>
      <c r="B169" s="104" t="s">
        <v>27</v>
      </c>
      <c r="C169" s="104" t="s">
        <v>28</v>
      </c>
      <c r="D169" s="69" t="s">
        <v>335</v>
      </c>
      <c r="E169" s="69" t="s">
        <v>336</v>
      </c>
      <c r="F169" s="89" t="s">
        <v>61</v>
      </c>
      <c r="G169" s="81" t="s">
        <v>61</v>
      </c>
      <c r="H169" s="80">
        <v>256</v>
      </c>
      <c r="I169" s="33"/>
    </row>
    <row r="170" ht="45.75" customHeight="1" spans="1:9">
      <c r="A170" s="104" t="s">
        <v>109</v>
      </c>
      <c r="B170" s="104" t="s">
        <v>27</v>
      </c>
      <c r="C170" s="104" t="s">
        <v>122</v>
      </c>
      <c r="D170" s="69" t="s">
        <v>337</v>
      </c>
      <c r="E170" s="69" t="s">
        <v>338</v>
      </c>
      <c r="F170" s="89" t="s">
        <v>61</v>
      </c>
      <c r="G170" s="81" t="s">
        <v>61</v>
      </c>
      <c r="H170" s="80">
        <v>12</v>
      </c>
      <c r="I170" s="33"/>
    </row>
    <row r="171" ht="46.5" customHeight="1" spans="1:9">
      <c r="A171" s="104" t="s">
        <v>109</v>
      </c>
      <c r="B171" s="104" t="s">
        <v>27</v>
      </c>
      <c r="C171" s="104" t="s">
        <v>28</v>
      </c>
      <c r="D171" s="69" t="s">
        <v>339</v>
      </c>
      <c r="E171" s="69" t="s">
        <v>340</v>
      </c>
      <c r="F171" s="89" t="s">
        <v>61</v>
      </c>
      <c r="G171" s="81" t="s">
        <v>61</v>
      </c>
      <c r="H171" s="80">
        <v>300</v>
      </c>
      <c r="I171" s="33"/>
    </row>
    <row r="172" ht="30" customHeight="1" spans="1:9">
      <c r="A172" s="104" t="s">
        <v>109</v>
      </c>
      <c r="B172" s="104" t="s">
        <v>27</v>
      </c>
      <c r="C172" s="104" t="s">
        <v>74</v>
      </c>
      <c r="D172" s="69" t="s">
        <v>341</v>
      </c>
      <c r="E172" s="69" t="s">
        <v>342</v>
      </c>
      <c r="F172" s="89">
        <v>54</v>
      </c>
      <c r="G172" s="81">
        <v>42</v>
      </c>
      <c r="H172" s="80">
        <v>80</v>
      </c>
      <c r="I172" s="33"/>
    </row>
    <row r="173" ht="45.75" customHeight="1" spans="1:9">
      <c r="A173" s="104" t="s">
        <v>109</v>
      </c>
      <c r="B173" s="104" t="s">
        <v>27</v>
      </c>
      <c r="C173" s="104" t="s">
        <v>28</v>
      </c>
      <c r="D173" s="69" t="s">
        <v>343</v>
      </c>
      <c r="E173" s="69" t="s">
        <v>344</v>
      </c>
      <c r="F173" s="89">
        <v>200</v>
      </c>
      <c r="G173" s="81">
        <v>200</v>
      </c>
      <c r="H173" s="80">
        <v>280</v>
      </c>
      <c r="I173" s="33"/>
    </row>
    <row r="174" ht="30.75" customHeight="1" spans="1:9">
      <c r="A174" s="104" t="s">
        <v>109</v>
      </c>
      <c r="B174" s="104" t="s">
        <v>27</v>
      </c>
      <c r="C174" s="104" t="s">
        <v>28</v>
      </c>
      <c r="D174" s="69" t="s">
        <v>345</v>
      </c>
      <c r="E174" s="69" t="s">
        <v>346</v>
      </c>
      <c r="F174" s="89">
        <v>40</v>
      </c>
      <c r="G174" s="81">
        <v>35</v>
      </c>
      <c r="H174" s="80">
        <v>35</v>
      </c>
      <c r="I174" s="33"/>
    </row>
    <row r="175" ht="33.75" customHeight="1" spans="1:9">
      <c r="A175" s="104" t="s">
        <v>109</v>
      </c>
      <c r="B175" s="104" t="s">
        <v>27</v>
      </c>
      <c r="C175" s="104" t="s">
        <v>122</v>
      </c>
      <c r="D175" s="69" t="s">
        <v>347</v>
      </c>
      <c r="E175" s="69" t="s">
        <v>348</v>
      </c>
      <c r="F175" s="89" t="s">
        <v>61</v>
      </c>
      <c r="G175" s="81" t="s">
        <v>61</v>
      </c>
      <c r="H175" s="80">
        <v>513</v>
      </c>
      <c r="I175" s="33"/>
    </row>
    <row r="176" ht="30" customHeight="1" spans="1:9">
      <c r="A176" s="104" t="s">
        <v>109</v>
      </c>
      <c r="B176" s="104" t="s">
        <v>27</v>
      </c>
      <c r="C176" s="104" t="s">
        <v>28</v>
      </c>
      <c r="D176" s="22" t="s">
        <v>349</v>
      </c>
      <c r="E176" s="22" t="s">
        <v>350</v>
      </c>
      <c r="F176" s="25" t="s">
        <v>61</v>
      </c>
      <c r="G176" s="26" t="s">
        <v>61</v>
      </c>
      <c r="H176" s="105">
        <v>4000</v>
      </c>
      <c r="I176" s="34"/>
    </row>
    <row r="177" ht="30" customHeight="1" spans="1:9">
      <c r="A177" s="104" t="s">
        <v>109</v>
      </c>
      <c r="B177" s="104" t="s">
        <v>130</v>
      </c>
      <c r="C177" s="104" t="s">
        <v>28</v>
      </c>
      <c r="D177" s="69" t="s">
        <v>351</v>
      </c>
      <c r="E177" s="69" t="s">
        <v>352</v>
      </c>
      <c r="F177" s="25" t="s">
        <v>61</v>
      </c>
      <c r="G177" s="26" t="s">
        <v>61</v>
      </c>
      <c r="H177" s="27">
        <v>3500</v>
      </c>
      <c r="I177" s="33"/>
    </row>
    <row r="178" ht="24" customHeight="1" spans="1:9">
      <c r="A178" s="17"/>
      <c r="B178" s="17"/>
      <c r="C178" s="17"/>
      <c r="D178" s="106" t="s">
        <v>353</v>
      </c>
      <c r="E178" s="69"/>
      <c r="F178" s="89">
        <f t="shared" ref="F178:H178" si="24">SUM(F179:F183)</f>
        <v>24661</v>
      </c>
      <c r="G178" s="89">
        <f t="shared" si="24"/>
        <v>83308</v>
      </c>
      <c r="H178" s="80">
        <f t="shared" si="24"/>
        <v>38189</v>
      </c>
      <c r="I178" s="33"/>
    </row>
    <row r="179" ht="58.5" customHeight="1" spans="1:9">
      <c r="A179" s="21" t="s">
        <v>354</v>
      </c>
      <c r="B179" s="21" t="s">
        <v>27</v>
      </c>
      <c r="C179" s="21" t="s">
        <v>28</v>
      </c>
      <c r="D179" s="69" t="s">
        <v>355</v>
      </c>
      <c r="E179" s="85" t="s">
        <v>356</v>
      </c>
      <c r="F179" s="89">
        <v>11177</v>
      </c>
      <c r="G179" s="81">
        <f>11177+54349</f>
        <v>65526</v>
      </c>
      <c r="H179" s="80">
        <f>2883+2100+6100+600</f>
        <v>11683</v>
      </c>
      <c r="I179" s="33"/>
    </row>
    <row r="180" ht="80.1" customHeight="1" spans="1:9">
      <c r="A180" s="21" t="s">
        <v>357</v>
      </c>
      <c r="B180" s="21" t="s">
        <v>27</v>
      </c>
      <c r="C180" s="21" t="s">
        <v>74</v>
      </c>
      <c r="D180" s="22" t="s">
        <v>358</v>
      </c>
      <c r="E180" s="88" t="s">
        <v>359</v>
      </c>
      <c r="F180" s="25">
        <v>5584</v>
      </c>
      <c r="G180" s="81">
        <v>5638</v>
      </c>
      <c r="H180" s="27">
        <f>9996+2100</f>
        <v>12096</v>
      </c>
      <c r="I180" s="33"/>
    </row>
    <row r="181" ht="61.5" customHeight="1" spans="1:9">
      <c r="A181" s="21" t="s">
        <v>357</v>
      </c>
      <c r="B181" s="21" t="s">
        <v>27</v>
      </c>
      <c r="C181" s="21" t="s">
        <v>69</v>
      </c>
      <c r="D181" s="22" t="s">
        <v>360</v>
      </c>
      <c r="E181" s="85" t="s">
        <v>361</v>
      </c>
      <c r="F181" s="25">
        <v>7900</v>
      </c>
      <c r="G181" s="81">
        <v>12144</v>
      </c>
      <c r="H181" s="27">
        <v>11963</v>
      </c>
      <c r="I181" s="33"/>
    </row>
    <row r="182" ht="45" customHeight="1" spans="1:9">
      <c r="A182" s="21" t="s">
        <v>362</v>
      </c>
      <c r="B182" s="21" t="s">
        <v>27</v>
      </c>
      <c r="C182" s="21" t="s">
        <v>28</v>
      </c>
      <c r="D182" s="69" t="s">
        <v>363</v>
      </c>
      <c r="E182" s="69" t="s">
        <v>364</v>
      </c>
      <c r="F182" s="25" t="s">
        <v>61</v>
      </c>
      <c r="G182" s="26" t="s">
        <v>61</v>
      </c>
      <c r="H182" s="27">
        <v>1447</v>
      </c>
      <c r="I182" s="33"/>
    </row>
    <row r="183" ht="24" customHeight="1" spans="1:9">
      <c r="A183" s="21" t="s">
        <v>357</v>
      </c>
      <c r="B183" s="21" t="s">
        <v>27</v>
      </c>
      <c r="C183" s="21" t="s">
        <v>69</v>
      </c>
      <c r="D183" s="69" t="s">
        <v>365</v>
      </c>
      <c r="E183" s="69" t="s">
        <v>366</v>
      </c>
      <c r="F183" s="25" t="s">
        <v>61</v>
      </c>
      <c r="G183" s="81" t="s">
        <v>61</v>
      </c>
      <c r="H183" s="27">
        <v>1000</v>
      </c>
      <c r="I183" s="33"/>
    </row>
    <row r="184" ht="24" customHeight="1" spans="1:9">
      <c r="A184" s="17"/>
      <c r="B184" s="17"/>
      <c r="C184" s="17"/>
      <c r="D184" s="106" t="s">
        <v>367</v>
      </c>
      <c r="E184" s="22"/>
      <c r="F184" s="25">
        <f t="shared" ref="F184:H184" si="25">SUM(F185:F185)</f>
        <v>0</v>
      </c>
      <c r="G184" s="25">
        <f t="shared" si="25"/>
        <v>0</v>
      </c>
      <c r="H184" s="27">
        <f t="shared" si="25"/>
        <v>337</v>
      </c>
      <c r="I184" s="33"/>
    </row>
    <row r="185" s="36" customFormat="1" ht="24" customHeight="1" spans="1:11">
      <c r="A185" s="21" t="s">
        <v>73</v>
      </c>
      <c r="B185" s="21" t="s">
        <v>27</v>
      </c>
      <c r="C185" s="21" t="s">
        <v>28</v>
      </c>
      <c r="D185" s="22" t="s">
        <v>368</v>
      </c>
      <c r="E185" s="22" t="s">
        <v>369</v>
      </c>
      <c r="F185" s="25" t="s">
        <v>61</v>
      </c>
      <c r="G185" s="26" t="s">
        <v>61</v>
      </c>
      <c r="H185" s="27">
        <v>337</v>
      </c>
      <c r="I185" s="112"/>
      <c r="K185" s="113"/>
    </row>
    <row r="186" ht="24" customHeight="1" spans="1:11">
      <c r="A186" s="17"/>
      <c r="B186" s="17"/>
      <c r="C186" s="17"/>
      <c r="D186" s="18" t="s">
        <v>370</v>
      </c>
      <c r="E186" s="22"/>
      <c r="F186" s="25">
        <f t="shared" ref="F186:H186" si="26">SUM(F187:F194)</f>
        <v>2325</v>
      </c>
      <c r="G186" s="25">
        <f t="shared" si="26"/>
        <v>1335</v>
      </c>
      <c r="H186" s="27">
        <f t="shared" si="26"/>
        <v>4900</v>
      </c>
      <c r="I186" s="33"/>
      <c r="K186" s="2"/>
    </row>
    <row r="187" ht="46.5" customHeight="1" spans="1:11">
      <c r="A187" s="21" t="s">
        <v>26</v>
      </c>
      <c r="B187" s="21" t="s">
        <v>27</v>
      </c>
      <c r="C187" s="21" t="s">
        <v>28</v>
      </c>
      <c r="D187" s="22" t="s">
        <v>371</v>
      </c>
      <c r="E187" s="107" t="s">
        <v>372</v>
      </c>
      <c r="F187" s="25">
        <v>500</v>
      </c>
      <c r="G187" s="70">
        <v>0</v>
      </c>
      <c r="H187" s="80">
        <v>680</v>
      </c>
      <c r="I187" s="33"/>
      <c r="K187" s="114"/>
    </row>
    <row r="188" ht="33" customHeight="1" spans="1:11">
      <c r="A188" s="21" t="s">
        <v>26</v>
      </c>
      <c r="B188" s="21" t="s">
        <v>27</v>
      </c>
      <c r="C188" s="21" t="s">
        <v>28</v>
      </c>
      <c r="D188" s="22" t="s">
        <v>373</v>
      </c>
      <c r="E188" s="107" t="s">
        <v>374</v>
      </c>
      <c r="F188" s="25">
        <v>150</v>
      </c>
      <c r="G188" s="70">
        <v>20</v>
      </c>
      <c r="H188" s="80">
        <v>320</v>
      </c>
      <c r="I188" s="33"/>
      <c r="K188" s="114"/>
    </row>
    <row r="189" ht="24" customHeight="1" spans="1:11">
      <c r="A189" s="21" t="s">
        <v>26</v>
      </c>
      <c r="B189" s="21" t="s">
        <v>27</v>
      </c>
      <c r="C189" s="21" t="s">
        <v>28</v>
      </c>
      <c r="D189" s="22" t="s">
        <v>375</v>
      </c>
      <c r="E189" s="22" t="s">
        <v>376</v>
      </c>
      <c r="F189" s="25">
        <v>75</v>
      </c>
      <c r="G189" s="26">
        <v>75</v>
      </c>
      <c r="H189" s="80">
        <v>400</v>
      </c>
      <c r="I189" s="33"/>
      <c r="K189" s="114"/>
    </row>
    <row r="190" ht="26.25" customHeight="1" spans="1:11">
      <c r="A190" s="21" t="s">
        <v>26</v>
      </c>
      <c r="B190" s="21" t="s">
        <v>27</v>
      </c>
      <c r="C190" s="21" t="s">
        <v>28</v>
      </c>
      <c r="D190" s="22" t="s">
        <v>377</v>
      </c>
      <c r="E190" s="22" t="s">
        <v>378</v>
      </c>
      <c r="F190" s="25">
        <v>150</v>
      </c>
      <c r="G190" s="26">
        <v>150</v>
      </c>
      <c r="H190" s="80">
        <v>150</v>
      </c>
      <c r="I190" s="33"/>
      <c r="K190" s="114"/>
    </row>
    <row r="191" ht="30" customHeight="1" spans="1:11">
      <c r="A191" s="21" t="s">
        <v>73</v>
      </c>
      <c r="B191" s="21" t="s">
        <v>55</v>
      </c>
      <c r="C191" s="21" t="s">
        <v>74</v>
      </c>
      <c r="D191" s="22" t="s">
        <v>379</v>
      </c>
      <c r="E191" s="108" t="s">
        <v>380</v>
      </c>
      <c r="F191" s="25" t="s">
        <v>61</v>
      </c>
      <c r="G191" s="26" t="s">
        <v>61</v>
      </c>
      <c r="H191" s="80">
        <v>1000</v>
      </c>
      <c r="I191" s="33"/>
      <c r="K191" s="114"/>
    </row>
    <row r="192" ht="30" customHeight="1" spans="1:11">
      <c r="A192" s="21" t="s">
        <v>381</v>
      </c>
      <c r="B192" s="21" t="s">
        <v>74</v>
      </c>
      <c r="C192" s="21" t="s">
        <v>28</v>
      </c>
      <c r="D192" s="22" t="s">
        <v>382</v>
      </c>
      <c r="E192" s="22" t="s">
        <v>383</v>
      </c>
      <c r="F192" s="25">
        <v>600</v>
      </c>
      <c r="G192" s="26">
        <v>600</v>
      </c>
      <c r="H192" s="80">
        <v>600</v>
      </c>
      <c r="I192" s="33"/>
      <c r="K192" s="114"/>
    </row>
    <row r="193" ht="30" customHeight="1" spans="1:11">
      <c r="A193" s="21" t="s">
        <v>93</v>
      </c>
      <c r="B193" s="21" t="s">
        <v>264</v>
      </c>
      <c r="C193" s="21" t="s">
        <v>122</v>
      </c>
      <c r="D193" s="22" t="s">
        <v>384</v>
      </c>
      <c r="E193" s="22" t="s">
        <v>385</v>
      </c>
      <c r="F193" s="25" t="s">
        <v>61</v>
      </c>
      <c r="G193" s="26" t="s">
        <v>61</v>
      </c>
      <c r="H193" s="80">
        <v>50</v>
      </c>
      <c r="I193" s="33"/>
      <c r="K193" s="114"/>
    </row>
    <row r="194" ht="109.5" customHeight="1" spans="1:11">
      <c r="A194" s="21" t="s">
        <v>73</v>
      </c>
      <c r="B194" s="21" t="s">
        <v>55</v>
      </c>
      <c r="C194" s="21" t="s">
        <v>74</v>
      </c>
      <c r="D194" s="22" t="s">
        <v>386</v>
      </c>
      <c r="E194" s="22" t="s">
        <v>387</v>
      </c>
      <c r="F194" s="25">
        <v>850</v>
      </c>
      <c r="G194" s="26">
        <v>490</v>
      </c>
      <c r="H194" s="27">
        <v>1700</v>
      </c>
      <c r="I194" s="33"/>
      <c r="K194" s="114"/>
    </row>
    <row r="195" ht="24" customHeight="1" spans="1:11">
      <c r="A195" s="17"/>
      <c r="B195" s="17"/>
      <c r="C195" s="17"/>
      <c r="D195" s="18" t="s">
        <v>388</v>
      </c>
      <c r="E195" s="22"/>
      <c r="F195" s="25">
        <f t="shared" ref="F195:H195" si="27">SUM(F196:F200)</f>
        <v>2110</v>
      </c>
      <c r="G195" s="25">
        <f t="shared" si="27"/>
        <v>1923</v>
      </c>
      <c r="H195" s="27">
        <f t="shared" si="27"/>
        <v>9360</v>
      </c>
      <c r="I195" s="33"/>
      <c r="K195" s="114"/>
    </row>
    <row r="196" ht="45" customHeight="1" spans="1:12">
      <c r="A196" s="21" t="s">
        <v>389</v>
      </c>
      <c r="B196" s="21" t="s">
        <v>390</v>
      </c>
      <c r="C196" s="21" t="s">
        <v>391</v>
      </c>
      <c r="D196" s="22" t="s">
        <v>392</v>
      </c>
      <c r="E196" s="22" t="s">
        <v>393</v>
      </c>
      <c r="F196" s="25">
        <v>490</v>
      </c>
      <c r="G196" s="26">
        <v>490</v>
      </c>
      <c r="H196" s="27">
        <v>530</v>
      </c>
      <c r="I196" s="33"/>
      <c r="K196" s="114"/>
      <c r="L196" s="58"/>
    </row>
    <row r="197" ht="47.25" customHeight="1" spans="1:11">
      <c r="A197" s="21" t="s">
        <v>394</v>
      </c>
      <c r="B197" s="21" t="s">
        <v>390</v>
      </c>
      <c r="C197" s="21" t="s">
        <v>391</v>
      </c>
      <c r="D197" s="22" t="s">
        <v>395</v>
      </c>
      <c r="E197" s="22" t="s">
        <v>396</v>
      </c>
      <c r="F197" s="25">
        <v>1600</v>
      </c>
      <c r="G197" s="26">
        <v>1406</v>
      </c>
      <c r="H197" s="27">
        <v>2000</v>
      </c>
      <c r="I197" s="33"/>
      <c r="K197" s="114"/>
    </row>
    <row r="198" ht="36.95" customHeight="1" spans="1:11">
      <c r="A198" s="21" t="s">
        <v>394</v>
      </c>
      <c r="B198" s="21" t="s">
        <v>390</v>
      </c>
      <c r="C198" s="21" t="s">
        <v>391</v>
      </c>
      <c r="D198" s="22" t="s">
        <v>397</v>
      </c>
      <c r="E198" s="22" t="s">
        <v>398</v>
      </c>
      <c r="F198" s="25" t="s">
        <v>61</v>
      </c>
      <c r="G198" s="26" t="s">
        <v>61</v>
      </c>
      <c r="H198" s="27">
        <v>800</v>
      </c>
      <c r="I198" s="33"/>
      <c r="K198" s="114"/>
    </row>
    <row r="199" ht="36.95" customHeight="1" spans="1:11">
      <c r="A199" s="21" t="s">
        <v>73</v>
      </c>
      <c r="B199" s="21" t="s">
        <v>27</v>
      </c>
      <c r="C199" s="21" t="s">
        <v>28</v>
      </c>
      <c r="D199" s="22" t="s">
        <v>399</v>
      </c>
      <c r="E199" s="22" t="s">
        <v>400</v>
      </c>
      <c r="F199" s="25"/>
      <c r="G199" s="26"/>
      <c r="H199" s="27">
        <v>6000</v>
      </c>
      <c r="I199" s="33"/>
      <c r="K199" s="114"/>
    </row>
    <row r="200" ht="48.95" customHeight="1" spans="1:11">
      <c r="A200" s="21" t="s">
        <v>394</v>
      </c>
      <c r="B200" s="21" t="s">
        <v>390</v>
      </c>
      <c r="C200" s="21" t="s">
        <v>391</v>
      </c>
      <c r="D200" s="22" t="s">
        <v>401</v>
      </c>
      <c r="E200" s="22" t="s">
        <v>402</v>
      </c>
      <c r="F200" s="25">
        <v>20</v>
      </c>
      <c r="G200" s="26">
        <v>27</v>
      </c>
      <c r="H200" s="27">
        <v>30</v>
      </c>
      <c r="I200" s="33"/>
      <c r="K200" s="114"/>
    </row>
    <row r="201" ht="30" customHeight="1" spans="1:11">
      <c r="A201" s="17"/>
      <c r="B201" s="17"/>
      <c r="C201" s="17"/>
      <c r="D201" s="18" t="s">
        <v>403</v>
      </c>
      <c r="E201" s="22"/>
      <c r="F201" s="25">
        <f t="shared" ref="F201:H201" si="28">SUM(F202:F204)</f>
        <v>6000</v>
      </c>
      <c r="G201" s="25">
        <f t="shared" si="28"/>
        <v>6000</v>
      </c>
      <c r="H201" s="27">
        <f t="shared" si="28"/>
        <v>13170</v>
      </c>
      <c r="I201" s="33"/>
      <c r="K201" s="114"/>
    </row>
    <row r="202" ht="54.95" customHeight="1" spans="1:11">
      <c r="A202" s="21" t="s">
        <v>78</v>
      </c>
      <c r="B202" s="21" t="s">
        <v>74</v>
      </c>
      <c r="C202" s="21" t="s">
        <v>28</v>
      </c>
      <c r="D202" s="22" t="s">
        <v>404</v>
      </c>
      <c r="E202" s="22" t="s">
        <v>405</v>
      </c>
      <c r="F202" s="25">
        <v>3000</v>
      </c>
      <c r="G202" s="26">
        <v>3000</v>
      </c>
      <c r="H202" s="27">
        <v>10000</v>
      </c>
      <c r="I202" s="117"/>
      <c r="K202" s="114"/>
    </row>
    <row r="203" ht="90.75" customHeight="1" spans="1:11">
      <c r="A203" s="21" t="s">
        <v>26</v>
      </c>
      <c r="B203" s="21" t="s">
        <v>264</v>
      </c>
      <c r="C203" s="21" t="s">
        <v>51</v>
      </c>
      <c r="D203" s="22" t="s">
        <v>406</v>
      </c>
      <c r="E203" s="22" t="s">
        <v>407</v>
      </c>
      <c r="F203" s="25"/>
      <c r="G203" s="26"/>
      <c r="H203" s="27">
        <v>670</v>
      </c>
      <c r="I203" s="117"/>
      <c r="K203" s="114"/>
    </row>
    <row r="204" ht="33" customHeight="1" spans="1:11">
      <c r="A204" s="21" t="s">
        <v>78</v>
      </c>
      <c r="B204" s="21" t="s">
        <v>74</v>
      </c>
      <c r="C204" s="21" t="s">
        <v>28</v>
      </c>
      <c r="D204" s="22" t="s">
        <v>408</v>
      </c>
      <c r="E204" s="22" t="s">
        <v>409</v>
      </c>
      <c r="F204" s="25">
        <v>3000</v>
      </c>
      <c r="G204" s="26">
        <v>3000</v>
      </c>
      <c r="H204" s="27">
        <v>2500</v>
      </c>
      <c r="I204" s="33"/>
      <c r="K204" s="114"/>
    </row>
    <row r="205" ht="24" customHeight="1" spans="1:11">
      <c r="A205" s="17"/>
      <c r="B205" s="17"/>
      <c r="C205" s="17"/>
      <c r="D205" s="18" t="s">
        <v>410</v>
      </c>
      <c r="E205" s="23"/>
      <c r="F205" s="25">
        <v>2000</v>
      </c>
      <c r="G205" s="25">
        <v>2000</v>
      </c>
      <c r="H205" s="27">
        <f>1990+77</f>
        <v>2067</v>
      </c>
      <c r="I205" s="33"/>
      <c r="K205" s="114"/>
    </row>
    <row r="206" ht="24" customHeight="1" spans="1:11">
      <c r="A206" s="21" t="s">
        <v>411</v>
      </c>
      <c r="B206" s="21" t="s">
        <v>28</v>
      </c>
      <c r="C206" s="21" t="s">
        <v>74</v>
      </c>
      <c r="D206" s="22" t="s">
        <v>412</v>
      </c>
      <c r="E206" s="23" t="s">
        <v>413</v>
      </c>
      <c r="F206" s="25" t="s">
        <v>61</v>
      </c>
      <c r="G206" s="24" t="s">
        <v>61</v>
      </c>
      <c r="H206" s="27">
        <v>2067</v>
      </c>
      <c r="I206" s="33"/>
      <c r="K206" s="114"/>
    </row>
    <row r="207" ht="24" customHeight="1" spans="1:9">
      <c r="A207" s="17"/>
      <c r="B207" s="17"/>
      <c r="C207" s="17"/>
      <c r="D207" s="18" t="s">
        <v>414</v>
      </c>
      <c r="E207" s="115"/>
      <c r="F207" s="34"/>
      <c r="G207" s="34"/>
      <c r="H207" s="27">
        <v>1600</v>
      </c>
      <c r="I207" s="34"/>
    </row>
    <row r="208" ht="48.75" customHeight="1" spans="1:9">
      <c r="A208" s="21">
        <v>227</v>
      </c>
      <c r="B208" s="21"/>
      <c r="C208" s="21"/>
      <c r="D208" s="22" t="s">
        <v>415</v>
      </c>
      <c r="E208" s="23" t="s">
        <v>416</v>
      </c>
      <c r="F208" s="34"/>
      <c r="G208" s="34"/>
      <c r="H208" s="27">
        <v>1600</v>
      </c>
      <c r="I208" s="34"/>
    </row>
    <row r="209" spans="1:11">
      <c r="A209" s="29"/>
      <c r="B209" s="29"/>
      <c r="C209" s="29"/>
      <c r="H209" s="116"/>
      <c r="K209" s="2"/>
    </row>
    <row r="210" spans="1:11">
      <c r="A210" s="29"/>
      <c r="B210" s="29"/>
      <c r="C210" s="29"/>
      <c r="H210" s="116"/>
      <c r="K210" s="2"/>
    </row>
    <row r="211" spans="1:11">
      <c r="A211" s="29"/>
      <c r="B211" s="29"/>
      <c r="C211" s="29"/>
      <c r="H211" s="116"/>
      <c r="K211" s="2"/>
    </row>
    <row r="212" spans="1:11">
      <c r="A212" s="29"/>
      <c r="B212" s="29"/>
      <c r="C212" s="29"/>
      <c r="H212" s="116"/>
      <c r="K212" s="2"/>
    </row>
    <row r="213" spans="1:11">
      <c r="A213" s="29"/>
      <c r="B213" s="29"/>
      <c r="C213" s="29"/>
      <c r="H213" s="116"/>
      <c r="K213" s="2"/>
    </row>
    <row r="214" spans="1:11">
      <c r="A214" s="29"/>
      <c r="B214" s="29"/>
      <c r="C214" s="29"/>
      <c r="H214" s="116"/>
      <c r="K214" s="2"/>
    </row>
    <row r="215" spans="1:11">
      <c r="A215" s="29"/>
      <c r="B215" s="29"/>
      <c r="C215" s="29"/>
      <c r="H215" s="116"/>
      <c r="K215" s="2"/>
    </row>
    <row r="216" spans="1:11">
      <c r="A216" s="29"/>
      <c r="B216" s="29"/>
      <c r="C216" s="29"/>
      <c r="H216" s="116"/>
      <c r="K216" s="2"/>
    </row>
    <row r="217" spans="1:11">
      <c r="A217" s="29"/>
      <c r="B217" s="29"/>
      <c r="C217" s="29"/>
      <c r="H217" s="116"/>
      <c r="K217" s="2"/>
    </row>
    <row r="218" spans="1:11">
      <c r="A218" s="29"/>
      <c r="B218" s="29"/>
      <c r="C218" s="29"/>
      <c r="H218" s="116"/>
      <c r="K218" s="2"/>
    </row>
    <row r="219" spans="1:11">
      <c r="A219" s="29"/>
      <c r="B219" s="29"/>
      <c r="C219" s="29"/>
      <c r="H219" s="116"/>
      <c r="K219" s="2"/>
    </row>
    <row r="220" spans="8:11">
      <c r="H220" s="116"/>
      <c r="K220" s="2"/>
    </row>
    <row r="221" spans="8:11">
      <c r="H221" s="116"/>
      <c r="K221" s="2"/>
    </row>
    <row r="222" spans="8:11">
      <c r="H222" s="116"/>
      <c r="K222" s="2"/>
    </row>
    <row r="223" spans="8:11">
      <c r="H223" s="116"/>
      <c r="K223" s="2"/>
    </row>
    <row r="224" spans="8:11">
      <c r="H224" s="116"/>
      <c r="K224" s="2"/>
    </row>
    <row r="225" spans="8:11">
      <c r="H225" s="116"/>
      <c r="K225" s="2"/>
    </row>
    <row r="226" spans="8:11">
      <c r="H226" s="116"/>
      <c r="K226" s="2"/>
    </row>
    <row r="227" spans="8:11">
      <c r="H227" s="116"/>
      <c r="K227" s="2"/>
    </row>
    <row r="228" spans="8:11">
      <c r="H228" s="116"/>
      <c r="K228" s="2"/>
    </row>
    <row r="229" spans="8:11">
      <c r="H229" s="116"/>
      <c r="K229" s="2"/>
    </row>
    <row r="230" spans="8:11">
      <c r="H230" s="116"/>
      <c r="K230" s="2"/>
    </row>
    <row r="231" spans="8:11">
      <c r="H231" s="116"/>
      <c r="K231" s="2"/>
    </row>
    <row r="232" spans="8:11">
      <c r="H232" s="116"/>
      <c r="K232" s="2"/>
    </row>
    <row r="233" spans="8:11">
      <c r="H233" s="116"/>
      <c r="K233" s="2"/>
    </row>
    <row r="234" spans="8:11">
      <c r="H234" s="116"/>
      <c r="K234" s="2"/>
    </row>
    <row r="235" spans="8:11">
      <c r="H235" s="116"/>
      <c r="K235" s="2"/>
    </row>
    <row r="236" spans="8:11">
      <c r="H236" s="116"/>
      <c r="K236" s="2"/>
    </row>
    <row r="237" spans="8:11">
      <c r="H237" s="116"/>
      <c r="K237" s="2"/>
    </row>
    <row r="238" spans="8:11">
      <c r="H238" s="116"/>
      <c r="K238" s="2"/>
    </row>
    <row r="239" spans="8:11">
      <c r="H239" s="116"/>
      <c r="K239" s="2"/>
    </row>
    <row r="240" spans="8:11">
      <c r="H240" s="116"/>
      <c r="K240" s="2"/>
    </row>
    <row r="241" spans="8:11">
      <c r="H241" s="116"/>
      <c r="K241" s="2"/>
    </row>
    <row r="242" spans="8:11">
      <c r="H242" s="116"/>
      <c r="K242" s="2"/>
    </row>
    <row r="243" spans="8:11">
      <c r="H243" s="116"/>
      <c r="K243" s="2"/>
    </row>
    <row r="244" spans="8:11">
      <c r="H244" s="116"/>
      <c r="K244" s="2"/>
    </row>
    <row r="245" spans="8:11">
      <c r="H245" s="116"/>
      <c r="K245" s="2"/>
    </row>
    <row r="246" spans="8:11">
      <c r="H246" s="116"/>
      <c r="K246" s="2"/>
    </row>
    <row r="247" spans="8:11">
      <c r="H247" s="116"/>
      <c r="K247" s="2"/>
    </row>
    <row r="248" spans="8:11">
      <c r="H248" s="116"/>
      <c r="K248" s="2"/>
    </row>
    <row r="249" spans="8:11">
      <c r="H249" s="116"/>
      <c r="K249" s="2"/>
    </row>
    <row r="250" spans="8:11">
      <c r="H250" s="116"/>
      <c r="K250" s="2"/>
    </row>
    <row r="251" spans="8:11">
      <c r="H251" s="116"/>
      <c r="K251" s="2"/>
    </row>
    <row r="252" spans="8:11">
      <c r="H252" s="116"/>
      <c r="K252" s="2"/>
    </row>
    <row r="253" spans="8:11">
      <c r="H253" s="116"/>
      <c r="K253" s="2"/>
    </row>
    <row r="254" spans="8:11">
      <c r="H254" s="116"/>
      <c r="K254" s="2"/>
    </row>
    <row r="255" spans="8:11">
      <c r="H255" s="116"/>
      <c r="K255" s="2"/>
    </row>
    <row r="256" spans="8:11">
      <c r="H256" s="116"/>
      <c r="K256" s="2"/>
    </row>
    <row r="257" spans="8:11">
      <c r="H257" s="116"/>
      <c r="K257" s="2"/>
    </row>
    <row r="258" spans="8:11">
      <c r="H258" s="116"/>
      <c r="K258" s="2"/>
    </row>
    <row r="259" spans="8:11">
      <c r="H259" s="116"/>
      <c r="K259" s="2"/>
    </row>
    <row r="260" spans="8:11">
      <c r="H260" s="116"/>
      <c r="K260" s="2"/>
    </row>
    <row r="261" spans="8:11">
      <c r="H261" s="116"/>
      <c r="K261" s="2"/>
    </row>
    <row r="262" spans="8:11">
      <c r="H262" s="116"/>
      <c r="K262" s="2"/>
    </row>
  </sheetData>
  <mergeCells count="20">
    <mergeCell ref="A1:I1"/>
    <mergeCell ref="A2:H2"/>
    <mergeCell ref="A4:C4"/>
    <mergeCell ref="A5:A6"/>
    <mergeCell ref="B5:B6"/>
    <mergeCell ref="C5:C6"/>
    <mergeCell ref="D4:D6"/>
    <mergeCell ref="E4:E6"/>
    <mergeCell ref="E119:E123"/>
    <mergeCell ref="F4:F6"/>
    <mergeCell ref="F145:F146"/>
    <mergeCell ref="F152:F153"/>
    <mergeCell ref="F202:F203"/>
    <mergeCell ref="G4:G6"/>
    <mergeCell ref="G145:G146"/>
    <mergeCell ref="G152:G153"/>
    <mergeCell ref="G162:G165"/>
    <mergeCell ref="G202:G203"/>
    <mergeCell ref="H4:H6"/>
    <mergeCell ref="I4:I6"/>
  </mergeCells>
  <pageMargins left="1.69291338582677" right="0.393700787401575" top="0.669291338582677" bottom="0.669291338582677" header="0.511811023622047" footer="0.511811023622047"/>
  <pageSetup paperSize="8" firstPageNumber="12" orientation="landscape" useFirstPageNumber="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workbookViewId="0">
      <pane ySplit="8" topLeftCell="A9" activePane="bottomLeft" state="frozen"/>
      <selection/>
      <selection pane="bottomLeft" activeCell="D21" sqref="D21"/>
    </sheetView>
  </sheetViews>
  <sheetFormatPr defaultColWidth="9" defaultRowHeight="14.25"/>
  <cols>
    <col min="1" max="3" width="4.625" style="2" customWidth="1"/>
    <col min="4" max="4" width="37.625" style="2" customWidth="1"/>
    <col min="5" max="5" width="81.75" style="2" customWidth="1"/>
    <col min="6" max="7" width="13.625" style="2" hidden="1" customWidth="1"/>
    <col min="8" max="9" width="14.625" style="2" customWidth="1"/>
    <col min="10" max="10" width="9" style="2"/>
    <col min="11" max="11" width="15" style="3" customWidth="1"/>
    <col min="12" max="12" width="11" style="2" customWidth="1"/>
    <col min="13" max="16384" width="9" style="2"/>
  </cols>
  <sheetData>
    <row r="1" ht="51.75" customHeight="1" spans="1:8">
      <c r="A1" s="4" t="s">
        <v>417</v>
      </c>
      <c r="B1" s="4"/>
      <c r="C1" s="4"/>
      <c r="D1" s="4"/>
      <c r="E1" s="4"/>
      <c r="F1" s="4"/>
      <c r="G1" s="4"/>
      <c r="H1" s="4"/>
    </row>
    <row r="2" ht="27.75" hidden="1" customHeight="1" spans="1:8">
      <c r="A2" s="5" t="s">
        <v>1</v>
      </c>
      <c r="B2" s="5"/>
      <c r="C2" s="5"/>
      <c r="D2" s="5"/>
      <c r="E2" s="5"/>
      <c r="F2" s="5"/>
      <c r="G2" s="5"/>
      <c r="H2" s="5"/>
    </row>
    <row r="3" ht="13.5" hidden="1" customHeight="1" spans="1:8">
      <c r="A3" s="6"/>
      <c r="B3" s="6"/>
      <c r="C3" s="6"/>
      <c r="D3" s="6"/>
      <c r="E3" s="7"/>
      <c r="F3" s="7"/>
      <c r="G3" s="7"/>
      <c r="H3" s="8" t="s">
        <v>418</v>
      </c>
    </row>
    <row r="4" ht="12" customHeight="1" spans="1:9">
      <c r="A4" s="9" t="s">
        <v>2</v>
      </c>
      <c r="B4" s="9"/>
      <c r="C4" s="9"/>
      <c r="D4" s="10" t="s">
        <v>3</v>
      </c>
      <c r="E4" s="11" t="s">
        <v>4</v>
      </c>
      <c r="F4" s="37" t="s">
        <v>419</v>
      </c>
      <c r="G4" s="11" t="s">
        <v>6</v>
      </c>
      <c r="H4" s="38" t="s">
        <v>420</v>
      </c>
      <c r="I4" s="31" t="s">
        <v>8</v>
      </c>
    </row>
    <row r="5" customHeight="1" spans="1:9">
      <c r="A5" s="9"/>
      <c r="B5" s="9"/>
      <c r="C5" s="9"/>
      <c r="D5" s="10"/>
      <c r="E5" s="11"/>
      <c r="F5" s="39"/>
      <c r="G5" s="11"/>
      <c r="H5" s="40"/>
      <c r="I5" s="31"/>
    </row>
    <row r="6" ht="9.75" customHeight="1" spans="1:9">
      <c r="A6" s="10" t="s">
        <v>9</v>
      </c>
      <c r="B6" s="10" t="s">
        <v>10</v>
      </c>
      <c r="C6" s="10" t="s">
        <v>11</v>
      </c>
      <c r="D6" s="12"/>
      <c r="E6" s="12"/>
      <c r="F6" s="39"/>
      <c r="G6" s="11"/>
      <c r="H6" s="40"/>
      <c r="I6" s="31"/>
    </row>
    <row r="7" ht="15.95" customHeight="1" spans="1:9">
      <c r="A7" s="12"/>
      <c r="B7" s="12"/>
      <c r="C7" s="12"/>
      <c r="D7" s="12"/>
      <c r="E7" s="12"/>
      <c r="F7" s="41"/>
      <c r="G7" s="11"/>
      <c r="H7" s="42"/>
      <c r="I7" s="31"/>
    </row>
    <row r="8" s="35" customFormat="1" ht="30" customHeight="1" spans="1:11">
      <c r="A8" s="18"/>
      <c r="B8" s="18"/>
      <c r="C8" s="18"/>
      <c r="D8" s="14" t="s">
        <v>12</v>
      </c>
      <c r="E8" s="15"/>
      <c r="F8" s="16">
        <f t="shared" ref="F8:H8" si="0">F9+F12</f>
        <v>30627</v>
      </c>
      <c r="G8" s="16">
        <f t="shared" si="0"/>
        <v>27826</v>
      </c>
      <c r="H8" s="16">
        <f t="shared" si="0"/>
        <v>37333</v>
      </c>
      <c r="I8" s="51"/>
      <c r="K8" s="52"/>
    </row>
    <row r="9" ht="30" customHeight="1" spans="1:9">
      <c r="A9" s="17"/>
      <c r="B9" s="17"/>
      <c r="C9" s="17"/>
      <c r="D9" s="43" t="s">
        <v>421</v>
      </c>
      <c r="E9" s="44"/>
      <c r="F9" s="45">
        <f t="shared" ref="F9:H9" si="1">SUM(F10:F11)</f>
        <v>30227</v>
      </c>
      <c r="G9" s="45">
        <f t="shared" si="1"/>
        <v>27058</v>
      </c>
      <c r="H9" s="46">
        <f t="shared" si="1"/>
        <v>24000</v>
      </c>
      <c r="I9" s="53"/>
    </row>
    <row r="10" s="36" customFormat="1" ht="34.5" customHeight="1" spans="1:11">
      <c r="A10" s="21" t="s">
        <v>73</v>
      </c>
      <c r="B10" s="21" t="s">
        <v>51</v>
      </c>
      <c r="C10" s="21" t="s">
        <v>74</v>
      </c>
      <c r="D10" s="22" t="s">
        <v>422</v>
      </c>
      <c r="E10" s="22" t="s">
        <v>423</v>
      </c>
      <c r="F10" s="47">
        <v>19042</v>
      </c>
      <c r="G10" s="48">
        <v>18319</v>
      </c>
      <c r="H10" s="48">
        <v>17000</v>
      </c>
      <c r="I10" s="54"/>
      <c r="K10" s="55"/>
    </row>
    <row r="11" s="36" customFormat="1" ht="45.75" customHeight="1" spans="1:11">
      <c r="A11" s="21" t="s">
        <v>73</v>
      </c>
      <c r="B11" s="21" t="s">
        <v>51</v>
      </c>
      <c r="C11" s="21" t="s">
        <v>74</v>
      </c>
      <c r="D11" s="22" t="s">
        <v>424</v>
      </c>
      <c r="E11" s="22" t="s">
        <v>425</v>
      </c>
      <c r="F11" s="48">
        <v>11185</v>
      </c>
      <c r="G11" s="48">
        <v>8739</v>
      </c>
      <c r="H11" s="47">
        <v>7000</v>
      </c>
      <c r="I11" s="54"/>
      <c r="K11" s="56"/>
    </row>
    <row r="12" ht="30" customHeight="1" spans="1:9">
      <c r="A12" s="17"/>
      <c r="B12" s="17"/>
      <c r="C12" s="17"/>
      <c r="D12" s="18" t="s">
        <v>426</v>
      </c>
      <c r="E12" s="18"/>
      <c r="F12" s="49">
        <v>400</v>
      </c>
      <c r="G12" s="49">
        <f>SUM(G13:G13)</f>
        <v>768</v>
      </c>
      <c r="H12" s="50">
        <f>SUM(H13:H17)</f>
        <v>13333</v>
      </c>
      <c r="I12" s="19"/>
    </row>
    <row r="13" ht="30" customHeight="1" spans="1:9">
      <c r="A13" s="21" t="s">
        <v>73</v>
      </c>
      <c r="B13" s="21" t="s">
        <v>51</v>
      </c>
      <c r="C13" s="21"/>
      <c r="D13" s="22" t="s">
        <v>427</v>
      </c>
      <c r="E13" s="22" t="s">
        <v>428</v>
      </c>
      <c r="F13" s="47">
        <v>400</v>
      </c>
      <c r="G13" s="48">
        <v>768</v>
      </c>
      <c r="H13" s="47">
        <v>800</v>
      </c>
      <c r="I13" s="57"/>
    </row>
    <row r="14" ht="30" customHeight="1" spans="1:9">
      <c r="A14" s="21" t="s">
        <v>73</v>
      </c>
      <c r="B14" s="21" t="s">
        <v>98</v>
      </c>
      <c r="C14" s="21" t="s">
        <v>74</v>
      </c>
      <c r="D14" s="22" t="s">
        <v>429</v>
      </c>
      <c r="E14" s="22" t="s">
        <v>430</v>
      </c>
      <c r="F14" s="47"/>
      <c r="G14" s="48"/>
      <c r="H14" s="47">
        <v>2533</v>
      </c>
      <c r="I14" s="57"/>
    </row>
    <row r="15" ht="30" customHeight="1" spans="1:9">
      <c r="A15" s="21" t="s">
        <v>73</v>
      </c>
      <c r="B15" s="21" t="s">
        <v>51</v>
      </c>
      <c r="C15" s="21" t="s">
        <v>27</v>
      </c>
      <c r="D15" s="22" t="s">
        <v>431</v>
      </c>
      <c r="E15" s="48" t="s">
        <v>432</v>
      </c>
      <c r="F15" s="47" t="s">
        <v>61</v>
      </c>
      <c r="G15" s="48" t="s">
        <v>61</v>
      </c>
      <c r="H15" s="47">
        <v>5000</v>
      </c>
      <c r="I15" s="57"/>
    </row>
    <row r="16" ht="30" customHeight="1" spans="1:9">
      <c r="A16" s="21" t="s">
        <v>73</v>
      </c>
      <c r="B16" s="21" t="s">
        <v>98</v>
      </c>
      <c r="C16" s="21" t="s">
        <v>74</v>
      </c>
      <c r="D16" s="22"/>
      <c r="E16" s="48"/>
      <c r="F16" s="34"/>
      <c r="G16" s="34"/>
      <c r="H16" s="47">
        <v>2237</v>
      </c>
      <c r="I16" s="34"/>
    </row>
    <row r="17" ht="30" customHeight="1" spans="1:9">
      <c r="A17" s="21" t="s">
        <v>411</v>
      </c>
      <c r="B17" s="21" t="s">
        <v>69</v>
      </c>
      <c r="C17" s="21"/>
      <c r="D17" s="22"/>
      <c r="E17" s="48"/>
      <c r="F17" s="34"/>
      <c r="G17" s="34"/>
      <c r="H17" s="47">
        <v>2763</v>
      </c>
      <c r="I17" s="34"/>
    </row>
    <row r="18" spans="1:8">
      <c r="A18" s="29"/>
      <c r="B18" s="29"/>
      <c r="C18" s="29"/>
      <c r="H18" s="30"/>
    </row>
    <row r="19" spans="1:8">
      <c r="A19" s="29"/>
      <c r="B19" s="29"/>
      <c r="C19" s="29"/>
      <c r="H19" s="30"/>
    </row>
    <row r="20" spans="1:8">
      <c r="A20" s="29"/>
      <c r="B20" s="29"/>
      <c r="C20" s="29"/>
      <c r="H20" s="30"/>
    </row>
    <row r="21" spans="1:8">
      <c r="A21" s="29"/>
      <c r="B21" s="29"/>
      <c r="C21" s="29"/>
      <c r="H21" s="30"/>
    </row>
    <row r="22" spans="1:8">
      <c r="A22" s="29"/>
      <c r="B22" s="29"/>
      <c r="C22" s="29"/>
      <c r="H22" s="30"/>
    </row>
    <row r="23" spans="1:8">
      <c r="A23" s="29"/>
      <c r="B23" s="29"/>
      <c r="C23" s="29"/>
      <c r="H23" s="30"/>
    </row>
    <row r="24" spans="1:8">
      <c r="A24" s="29"/>
      <c r="B24" s="29"/>
      <c r="C24" s="29"/>
      <c r="H24" s="30"/>
    </row>
    <row r="25" spans="1:8">
      <c r="A25" s="29"/>
      <c r="B25" s="29"/>
      <c r="C25" s="29"/>
      <c r="H25" s="30"/>
    </row>
    <row r="26" spans="1:8">
      <c r="A26" s="29"/>
      <c r="B26" s="29"/>
      <c r="C26" s="29"/>
      <c r="H26" s="30"/>
    </row>
    <row r="27" spans="1:8">
      <c r="A27" s="29"/>
      <c r="B27" s="29"/>
      <c r="C27" s="29"/>
      <c r="H27" s="30"/>
    </row>
    <row r="28" spans="1:8">
      <c r="A28" s="29"/>
      <c r="B28" s="29"/>
      <c r="C28" s="29"/>
      <c r="H28" s="30"/>
    </row>
    <row r="29" spans="8:8">
      <c r="H29" s="30"/>
    </row>
    <row r="30" spans="8:8">
      <c r="H30" s="30"/>
    </row>
    <row r="31" spans="8:8">
      <c r="H31" s="30"/>
    </row>
    <row r="32" spans="8:8">
      <c r="H32" s="30"/>
    </row>
    <row r="33" spans="8:8">
      <c r="H33" s="30"/>
    </row>
    <row r="34" spans="8:8">
      <c r="H34" s="30"/>
    </row>
    <row r="35" spans="8:8">
      <c r="H35" s="30"/>
    </row>
    <row r="36" spans="8:8">
      <c r="H36" s="30"/>
    </row>
    <row r="37" spans="8:8">
      <c r="H37" s="30"/>
    </row>
    <row r="38" spans="8:8">
      <c r="H38" s="30"/>
    </row>
    <row r="39" spans="8:8">
      <c r="H39" s="30"/>
    </row>
    <row r="40" spans="8:8">
      <c r="H40" s="30"/>
    </row>
    <row r="41" spans="8:8">
      <c r="H41" s="30"/>
    </row>
    <row r="42" spans="8:8">
      <c r="H42" s="30"/>
    </row>
    <row r="43" spans="8:8">
      <c r="H43" s="30"/>
    </row>
    <row r="44" spans="8:8">
      <c r="H44" s="30"/>
    </row>
    <row r="45" spans="8:8">
      <c r="H45" s="30"/>
    </row>
    <row r="46" spans="8:8">
      <c r="H46" s="30"/>
    </row>
    <row r="47" spans="8:8">
      <c r="H47" s="30"/>
    </row>
    <row r="48" spans="8:8">
      <c r="H48" s="30"/>
    </row>
    <row r="49" spans="8:8">
      <c r="H49" s="30"/>
    </row>
    <row r="50" spans="8:8">
      <c r="H50" s="30"/>
    </row>
    <row r="51" spans="8:8">
      <c r="H51" s="30"/>
    </row>
    <row r="52" spans="8:8">
      <c r="H52" s="30"/>
    </row>
    <row r="53" spans="8:8">
      <c r="H53" s="30"/>
    </row>
    <row r="54" spans="8:8">
      <c r="H54" s="30"/>
    </row>
    <row r="55" spans="8:8">
      <c r="H55" s="30"/>
    </row>
    <row r="56" spans="8:8">
      <c r="H56" s="30"/>
    </row>
    <row r="57" spans="8:8">
      <c r="H57" s="30"/>
    </row>
    <row r="58" spans="8:8">
      <c r="H58" s="30"/>
    </row>
    <row r="59" spans="8:8">
      <c r="H59" s="30"/>
    </row>
    <row r="60" spans="8:8">
      <c r="H60" s="30"/>
    </row>
    <row r="61" spans="8:8">
      <c r="H61" s="30"/>
    </row>
    <row r="62" spans="8:8">
      <c r="H62" s="30"/>
    </row>
    <row r="63" spans="8:8">
      <c r="H63" s="30"/>
    </row>
    <row r="64" spans="8:8">
      <c r="H64" s="30"/>
    </row>
    <row r="65" spans="8:8">
      <c r="H65" s="30"/>
    </row>
    <row r="66" spans="8:8">
      <c r="H66" s="30"/>
    </row>
    <row r="67" spans="8:8">
      <c r="H67" s="30"/>
    </row>
    <row r="68" spans="8:8">
      <c r="H68" s="30"/>
    </row>
    <row r="69" spans="8:8">
      <c r="H69" s="30"/>
    </row>
    <row r="70" spans="8:8">
      <c r="H70" s="30"/>
    </row>
    <row r="71" spans="8:8">
      <c r="H71" s="30"/>
    </row>
  </sheetData>
  <mergeCells count="16">
    <mergeCell ref="A1:H1"/>
    <mergeCell ref="A2:H2"/>
    <mergeCell ref="D9:E9"/>
    <mergeCell ref="D12:E12"/>
    <mergeCell ref="A6:A7"/>
    <mergeCell ref="B6:B7"/>
    <mergeCell ref="C6:C7"/>
    <mergeCell ref="D4:D7"/>
    <mergeCell ref="D15:D17"/>
    <mergeCell ref="E4:E7"/>
    <mergeCell ref="E15:E17"/>
    <mergeCell ref="F4:F7"/>
    <mergeCell ref="G4:G7"/>
    <mergeCell ref="H4:H7"/>
    <mergeCell ref="I4:I7"/>
    <mergeCell ref="A4:C5"/>
  </mergeCells>
  <pageMargins left="1.69291338582677" right="0.393700787401575" top="0.669291338582677" bottom="0.669291338582677" header="0.511811023622047" footer="0.511811023622047"/>
  <pageSetup paperSize="8" firstPageNumber="25" orientation="landscape" useFirstPageNumber="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abSelected="1" workbookViewId="0">
      <pane ySplit="8" topLeftCell="A9" activePane="bottomLeft" state="frozen"/>
      <selection/>
      <selection pane="bottomLeft" activeCell="E24" sqref="E24"/>
    </sheetView>
  </sheetViews>
  <sheetFormatPr defaultColWidth="9" defaultRowHeight="14.25"/>
  <cols>
    <col min="1" max="3" width="4.625" style="2" customWidth="1"/>
    <col min="4" max="4" width="38.25" style="2" customWidth="1"/>
    <col min="5" max="5" width="81.125" style="2" customWidth="1"/>
    <col min="6" max="7" width="13.625" style="2" hidden="1" customWidth="1"/>
    <col min="8" max="9" width="14.625" style="2" customWidth="1"/>
    <col min="10" max="10" width="9" style="2"/>
    <col min="11" max="11" width="15" style="3" customWidth="1"/>
    <col min="12" max="12" width="11" style="2" customWidth="1"/>
    <col min="13" max="16384" width="9" style="2"/>
  </cols>
  <sheetData>
    <row r="1" ht="60" customHeight="1" spans="1:9">
      <c r="A1" s="4" t="s">
        <v>433</v>
      </c>
      <c r="B1" s="4"/>
      <c r="C1" s="4"/>
      <c r="D1" s="4"/>
      <c r="E1" s="4"/>
      <c r="F1" s="4"/>
      <c r="G1" s="4"/>
      <c r="H1" s="4"/>
      <c r="I1" s="4"/>
    </row>
    <row r="2" ht="27.75" hidden="1" customHeight="1" spans="1:8">
      <c r="A2" s="5" t="s">
        <v>1</v>
      </c>
      <c r="B2" s="5"/>
      <c r="C2" s="5"/>
      <c r="D2" s="5"/>
      <c r="E2" s="5"/>
      <c r="F2" s="5"/>
      <c r="G2" s="5"/>
      <c r="H2" s="5"/>
    </row>
    <row r="3" ht="13.5" hidden="1" customHeight="1" spans="1:8">
      <c r="A3" s="6"/>
      <c r="B3" s="6"/>
      <c r="C3" s="6"/>
      <c r="D3" s="6"/>
      <c r="E3" s="7"/>
      <c r="F3" s="7"/>
      <c r="G3" s="7"/>
      <c r="H3" s="8"/>
    </row>
    <row r="4" s="1" customFormat="1" ht="12.6" customHeight="1" spans="1:11">
      <c r="A4" s="9" t="s">
        <v>2</v>
      </c>
      <c r="B4" s="9"/>
      <c r="C4" s="9"/>
      <c r="D4" s="10" t="s">
        <v>3</v>
      </c>
      <c r="E4" s="11" t="s">
        <v>4</v>
      </c>
      <c r="F4" s="11" t="s">
        <v>419</v>
      </c>
      <c r="G4" s="11" t="s">
        <v>6</v>
      </c>
      <c r="H4" s="10" t="s">
        <v>434</v>
      </c>
      <c r="I4" s="31" t="s">
        <v>8</v>
      </c>
      <c r="K4" s="32"/>
    </row>
    <row r="5" s="1" customFormat="1" ht="12.6" customHeight="1" spans="1:11">
      <c r="A5" s="9"/>
      <c r="B5" s="9"/>
      <c r="C5" s="9"/>
      <c r="D5" s="10"/>
      <c r="E5" s="11"/>
      <c r="F5" s="11"/>
      <c r="G5" s="11"/>
      <c r="H5" s="10"/>
      <c r="I5" s="31"/>
      <c r="K5" s="32"/>
    </row>
    <row r="6" s="1" customFormat="1" ht="12.6" customHeight="1" spans="1:11">
      <c r="A6" s="10" t="s">
        <v>9</v>
      </c>
      <c r="B6" s="10" t="s">
        <v>10</v>
      </c>
      <c r="C6" s="10" t="s">
        <v>11</v>
      </c>
      <c r="D6" s="12"/>
      <c r="E6" s="12"/>
      <c r="F6" s="11"/>
      <c r="G6" s="11"/>
      <c r="H6" s="10"/>
      <c r="I6" s="31"/>
      <c r="K6" s="32"/>
    </row>
    <row r="7" s="1" customFormat="1" ht="12.6" customHeight="1" spans="1:11">
      <c r="A7" s="12"/>
      <c r="B7" s="12"/>
      <c r="C7" s="12"/>
      <c r="D7" s="12"/>
      <c r="E7" s="12"/>
      <c r="F7" s="11"/>
      <c r="G7" s="11"/>
      <c r="H7" s="10"/>
      <c r="I7" s="31"/>
      <c r="K7" s="32"/>
    </row>
    <row r="8" ht="32.25" customHeight="1" spans="1:9">
      <c r="A8" s="13"/>
      <c r="B8" s="13"/>
      <c r="C8" s="13"/>
      <c r="D8" s="14" t="s">
        <v>12</v>
      </c>
      <c r="E8" s="15"/>
      <c r="F8" s="16">
        <f t="shared" ref="F8:H8" si="0">F9</f>
        <v>23000</v>
      </c>
      <c r="G8" s="16">
        <f t="shared" si="0"/>
        <v>23000</v>
      </c>
      <c r="H8" s="16">
        <f t="shared" si="0"/>
        <v>40500</v>
      </c>
      <c r="I8" s="33"/>
    </row>
    <row r="9" ht="32.25" customHeight="1" spans="1:9">
      <c r="A9" s="17"/>
      <c r="B9" s="17"/>
      <c r="C9" s="17"/>
      <c r="D9" s="18" t="s">
        <v>435</v>
      </c>
      <c r="E9" s="18"/>
      <c r="F9" s="19">
        <f t="shared" ref="F9:H9" si="1">SUM(F10:F13)</f>
        <v>23000</v>
      </c>
      <c r="G9" s="19">
        <f t="shared" si="1"/>
        <v>23000</v>
      </c>
      <c r="H9" s="20">
        <f t="shared" si="1"/>
        <v>40500</v>
      </c>
      <c r="I9" s="33"/>
    </row>
    <row r="10" ht="32.25" customHeight="1" spans="1:9">
      <c r="A10" s="21" t="s">
        <v>436</v>
      </c>
      <c r="B10" s="21" t="s">
        <v>122</v>
      </c>
      <c r="C10" s="21" t="s">
        <v>28</v>
      </c>
      <c r="D10" s="22" t="s">
        <v>404</v>
      </c>
      <c r="E10" s="23" t="s">
        <v>437</v>
      </c>
      <c r="F10" s="24">
        <v>20000</v>
      </c>
      <c r="G10" s="24">
        <v>20000</v>
      </c>
      <c r="H10" s="20">
        <v>10000</v>
      </c>
      <c r="I10" s="33"/>
    </row>
    <row r="11" ht="41.25" customHeight="1" spans="1:9">
      <c r="A11" s="21" t="s">
        <v>436</v>
      </c>
      <c r="B11" s="21" t="s">
        <v>122</v>
      </c>
      <c r="C11" s="21" t="s">
        <v>55</v>
      </c>
      <c r="D11" s="22" t="s">
        <v>438</v>
      </c>
      <c r="E11" s="22" t="s">
        <v>439</v>
      </c>
      <c r="F11" s="25">
        <v>3000</v>
      </c>
      <c r="G11" s="26">
        <v>3000</v>
      </c>
      <c r="H11" s="27">
        <v>500</v>
      </c>
      <c r="I11" s="33"/>
    </row>
    <row r="12" ht="41.25" customHeight="1" spans="1:9">
      <c r="A12" s="21">
        <v>223</v>
      </c>
      <c r="B12" s="21" t="s">
        <v>122</v>
      </c>
      <c r="C12" s="21" t="s">
        <v>28</v>
      </c>
      <c r="D12" s="22" t="s">
        <v>440</v>
      </c>
      <c r="E12" s="22" t="s">
        <v>441</v>
      </c>
      <c r="F12" s="19" t="s">
        <v>61</v>
      </c>
      <c r="G12" s="19" t="s">
        <v>61</v>
      </c>
      <c r="H12" s="20">
        <v>20000</v>
      </c>
      <c r="I12" s="34"/>
    </row>
    <row r="13" ht="41.25" customHeight="1" spans="1:9">
      <c r="A13" s="28">
        <v>223</v>
      </c>
      <c r="B13" s="21" t="s">
        <v>122</v>
      </c>
      <c r="C13" s="21" t="s">
        <v>122</v>
      </c>
      <c r="D13" s="22" t="s">
        <v>442</v>
      </c>
      <c r="E13" s="22" t="s">
        <v>432</v>
      </c>
      <c r="F13" s="19" t="s">
        <v>61</v>
      </c>
      <c r="G13" s="19" t="s">
        <v>61</v>
      </c>
      <c r="H13" s="20">
        <v>10000</v>
      </c>
      <c r="I13" s="34"/>
    </row>
    <row r="14" spans="1:8">
      <c r="A14" s="29"/>
      <c r="B14" s="29"/>
      <c r="C14" s="29"/>
      <c r="H14" s="30"/>
    </row>
    <row r="15" spans="1:8">
      <c r="A15" s="29"/>
      <c r="B15" s="29"/>
      <c r="C15" s="29"/>
      <c r="H15" s="30"/>
    </row>
    <row r="16" spans="1:8">
      <c r="A16" s="29"/>
      <c r="B16" s="29"/>
      <c r="C16" s="29"/>
      <c r="H16" s="30"/>
    </row>
    <row r="17" spans="1:8">
      <c r="A17" s="29"/>
      <c r="B17" s="29"/>
      <c r="C17" s="29"/>
      <c r="H17" s="30"/>
    </row>
    <row r="18" spans="1:8">
      <c r="A18" s="29"/>
      <c r="B18" s="29"/>
      <c r="C18" s="29"/>
      <c r="H18" s="30"/>
    </row>
    <row r="19" spans="1:8">
      <c r="A19" s="29"/>
      <c r="B19" s="29"/>
      <c r="C19" s="29"/>
      <c r="H19" s="30"/>
    </row>
    <row r="20" spans="1:8">
      <c r="A20" s="29"/>
      <c r="B20" s="29"/>
      <c r="C20" s="29"/>
      <c r="H20" s="30"/>
    </row>
    <row r="21" spans="1:8">
      <c r="A21" s="29"/>
      <c r="B21" s="29"/>
      <c r="C21" s="29"/>
      <c r="H21" s="30"/>
    </row>
    <row r="22" spans="1:8">
      <c r="A22" s="29"/>
      <c r="B22" s="29"/>
      <c r="C22" s="29"/>
      <c r="H22" s="30"/>
    </row>
    <row r="23" spans="8:8">
      <c r="H23" s="30"/>
    </row>
    <row r="24" spans="8:8">
      <c r="H24" s="30"/>
    </row>
    <row r="25" spans="8:8">
      <c r="H25" s="30"/>
    </row>
    <row r="26" spans="8:8">
      <c r="H26" s="30"/>
    </row>
    <row r="27" spans="8:8">
      <c r="H27" s="30"/>
    </row>
    <row r="28" spans="8:8">
      <c r="H28" s="30"/>
    </row>
    <row r="29" spans="8:8">
      <c r="H29" s="30"/>
    </row>
    <row r="30" spans="8:8">
      <c r="H30" s="30"/>
    </row>
    <row r="31" spans="8:8">
      <c r="H31" s="30"/>
    </row>
    <row r="32" spans="8:8">
      <c r="H32" s="30"/>
    </row>
    <row r="33" spans="8:8">
      <c r="H33" s="30"/>
    </row>
    <row r="34" spans="8:8">
      <c r="H34" s="30"/>
    </row>
    <row r="35" spans="8:8">
      <c r="H35" s="30"/>
    </row>
    <row r="36" spans="8:8">
      <c r="H36" s="30"/>
    </row>
    <row r="37" spans="8:8">
      <c r="H37" s="30"/>
    </row>
    <row r="38" spans="8:8">
      <c r="H38" s="30"/>
    </row>
    <row r="39" spans="8:8">
      <c r="H39" s="30"/>
    </row>
    <row r="40" spans="8:8">
      <c r="H40" s="30"/>
    </row>
    <row r="41" spans="8:8">
      <c r="H41" s="30"/>
    </row>
    <row r="42" spans="8:8">
      <c r="H42" s="30"/>
    </row>
    <row r="43" spans="8:8">
      <c r="H43" s="30"/>
    </row>
    <row r="44" spans="8:8">
      <c r="H44" s="30"/>
    </row>
    <row r="45" spans="8:8">
      <c r="H45" s="30"/>
    </row>
    <row r="46" spans="8:8">
      <c r="H46" s="30"/>
    </row>
    <row r="47" spans="8:8">
      <c r="H47" s="30"/>
    </row>
    <row r="48" spans="8:8">
      <c r="H48" s="30"/>
    </row>
    <row r="49" spans="8:8">
      <c r="H49" s="30"/>
    </row>
    <row r="50" spans="8:8">
      <c r="H50" s="30"/>
    </row>
    <row r="51" spans="8:8">
      <c r="H51" s="30"/>
    </row>
    <row r="52" spans="8:8">
      <c r="H52" s="30"/>
    </row>
    <row r="53" spans="8:8">
      <c r="H53" s="30"/>
    </row>
    <row r="54" spans="8:8">
      <c r="H54" s="30"/>
    </row>
    <row r="55" spans="8:8">
      <c r="H55" s="30"/>
    </row>
    <row r="56" spans="8:8">
      <c r="H56" s="30"/>
    </row>
    <row r="57" spans="8:8">
      <c r="H57" s="30"/>
    </row>
    <row r="58" spans="8:8">
      <c r="H58" s="30"/>
    </row>
    <row r="59" spans="8:8">
      <c r="H59" s="30"/>
    </row>
    <row r="60" spans="8:8">
      <c r="H60" s="30"/>
    </row>
    <row r="61" spans="8:8">
      <c r="H61" s="30"/>
    </row>
    <row r="62" spans="8:8">
      <c r="H62" s="30"/>
    </row>
    <row r="63" spans="8:8">
      <c r="H63" s="30"/>
    </row>
    <row r="64" spans="8:8">
      <c r="H64" s="30"/>
    </row>
    <row r="65" spans="8:8">
      <c r="H65" s="30"/>
    </row>
  </sheetData>
  <mergeCells count="13">
    <mergeCell ref="A1:I1"/>
    <mergeCell ref="A2:H2"/>
    <mergeCell ref="D9:E9"/>
    <mergeCell ref="A6:A7"/>
    <mergeCell ref="B6:B7"/>
    <mergeCell ref="C6:C7"/>
    <mergeCell ref="D4:D7"/>
    <mergeCell ref="E4:E7"/>
    <mergeCell ref="F4:F7"/>
    <mergeCell ref="G4:G7"/>
    <mergeCell ref="H4:H7"/>
    <mergeCell ref="I4:I7"/>
    <mergeCell ref="A4:C5"/>
  </mergeCells>
  <pageMargins left="1.69291338582677" right="0.15748031496063" top="0.669291338582677" bottom="0.669291338582677" header="0.511811023622047" footer="0.511811023622047"/>
  <pageSetup paperSize="8" firstPageNumber="27" orientation="landscape" useFirstPageNumber="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公共预算表</vt:lpstr>
      <vt:lpstr>政府性基金表</vt:lpstr>
      <vt:lpstr>国有资本预算表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revision>1</cp:revision>
  <dcterms:created xsi:type="dcterms:W3CDTF">2012-12-11T09:14:00Z</dcterms:created>
  <cp:lastPrinted>2017-03-20T08:32:00Z</cp:lastPrinted>
  <dcterms:modified xsi:type="dcterms:W3CDTF">2021-06-24T06:20:31Z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